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70" yWindow="-360" windowWidth="14385" windowHeight="8730" tabRatio="838"/>
  </bookViews>
  <sheets>
    <sheet name="Транформ.2014" sheetId="447" r:id="rId1"/>
    <sheet name="Транформ." sheetId="448" r:id="rId2"/>
    <sheet name="Звіт про фінансовий стан (Бала " sheetId="437" r:id="rId3"/>
    <sheet name="Звіт про прибутки і збитки " sheetId="359" r:id="rId4"/>
    <sheet name="Звіт про сукупний дохід" sheetId="360" r:id="rId5"/>
    <sheet name="Звіт про рух грошових кошті " sheetId="362" r:id="rId6"/>
    <sheet name="Звіт про зміни у власному кап " sheetId="363" r:id="rId7"/>
    <sheet name="Примітка 6" sheetId="364" r:id="rId8"/>
    <sheet name="Примітка 7" sheetId="367" r:id="rId9"/>
    <sheet name="Примітка 10" sheetId="380" r:id="rId10"/>
    <sheet name="Таблиця 10.2" sheetId="450" r:id="rId11"/>
    <sheet name="Таблиця 10.3" sheetId="382" r:id="rId12"/>
    <sheet name="Таблиця 10.4" sheetId="384" r:id="rId13"/>
    <sheet name="Таблиця 10.5" sheetId="451" r:id="rId14"/>
    <sheet name="Таблиця 10.6" sheetId="386" r:id="rId15"/>
    <sheet name="Таблиця 10.7" sheetId="452" r:id="rId16"/>
    <sheet name="Таблиця 10.8" sheetId="389" r:id="rId17"/>
    <sheet name="Таблиця 10.9" sheetId="453" r:id="rId18"/>
    <sheet name="Таблиця 10.10" sheetId="392" r:id="rId19"/>
    <sheet name="Примітка 16" sheetId="418" r:id="rId20"/>
    <sheet name="Примітка 17" sheetId="419" r:id="rId21"/>
    <sheet name="Таблиця 17.2" sheetId="454" r:id="rId22"/>
    <sheet name="Таблиця 17.3" sheetId="421" r:id="rId23"/>
    <sheet name="Таблиця 17.4" sheetId="455" r:id="rId24"/>
    <sheet name="Таблиця 17.5" sheetId="424" r:id="rId25"/>
    <sheet name="Примітка 18" sheetId="427" r:id="rId26"/>
    <sheet name="Примітка 20" sheetId="278" r:id="rId27"/>
    <sheet name="Примітка 21" sheetId="279" r:id="rId28"/>
    <sheet name="Таблиця 21.2" sheetId="280" r:id="rId29"/>
    <sheet name="Примітка 24" sheetId="284" r:id="rId30"/>
    <sheet name="Примітка 24.2" sheetId="443" r:id="rId31"/>
    <sheet name="Примітка 25" sheetId="285" r:id="rId32"/>
    <sheet name="Примітка 26" sheetId="286" r:id="rId33"/>
    <sheet name="Примітка 27" sheetId="287" r:id="rId34"/>
    <sheet name="Примітка 28" sheetId="288" r:id="rId35"/>
    <sheet name="Примітка 29" sheetId="289" r:id="rId36"/>
    <sheet name="Примітка 30" sheetId="290" r:id="rId37"/>
    <sheet name="Примітка 31" sheetId="291" r:id="rId38"/>
    <sheet name="Примітка 32" sheetId="292" r:id="rId39"/>
    <sheet name="Примітка 33" sheetId="293" r:id="rId40"/>
    <sheet name="Примітка 34" sheetId="294" r:id="rId41"/>
    <sheet name="Примітка 35" sheetId="295" r:id="rId42"/>
    <sheet name="Таблиця 35.3" sheetId="297" r:id="rId43"/>
    <sheet name="Таблиця 35.4 " sheetId="298" r:id="rId44"/>
    <sheet name="Примітка 36 " sheetId="300" r:id="rId45"/>
    <sheet name="Таблиця 36.4 " sheetId="303" r:id="rId46"/>
    <sheet name="Примітка 38 " sheetId="305" r:id="rId47"/>
    <sheet name="Таблиця 38.2 " sheetId="306" r:id="rId48"/>
    <sheet name="Таблиця 38.3" sheetId="308" r:id="rId49"/>
    <sheet name="Таблиця 38.4" sheetId="436" r:id="rId50"/>
    <sheet name="Таблиця 38.5" sheetId="311" r:id="rId51"/>
    <sheet name="Примітка 39 " sheetId="312" r:id="rId52"/>
    <sheet name="Таблиця 39.2" sheetId="313" r:id="rId53"/>
    <sheet name="Таблиця 39.3 " sheetId="314" r:id="rId54"/>
    <sheet name="Таблиця 39.4 " sheetId="315" r:id="rId55"/>
    <sheet name="Таблиця 39.5 " sheetId="316" r:id="rId56"/>
    <sheet name="Таблиця 39.6 " sheetId="317" r:id="rId57"/>
    <sheet name="Таблиця 39.7" sheetId="318" r:id="rId58"/>
    <sheet name="Таблиця 39.8" sheetId="320" r:id="rId59"/>
    <sheet name="Таблиця 39.9" sheetId="321" r:id="rId60"/>
    <sheet name="Таблиця 39.10" sheetId="323" r:id="rId61"/>
    <sheet name="Таблиця 39.11 " sheetId="324" r:id="rId62"/>
    <sheet name="Примітка 40 " sheetId="326" r:id="rId63"/>
    <sheet name="Примітка 42 " sheetId="329" r:id="rId64"/>
    <sheet name="Таблиця 42.2 " sheetId="330" r:id="rId65"/>
    <sheet name="Таблиця 42.3 " sheetId="331" r:id="rId66"/>
    <sheet name="Примітка 44 " sheetId="334" r:id="rId67"/>
    <sheet name="Примітка 45 " sheetId="336" r:id="rId68"/>
    <sheet name="Таблиця 45.2 " sheetId="337" r:id="rId69"/>
    <sheet name="Примітка 46 " sheetId="339" r:id="rId70"/>
    <sheet name="Таблиця 46.2 " sheetId="340" r:id="rId71"/>
    <sheet name="Таблиця 46.4 " sheetId="342" r:id="rId72"/>
    <sheet name="Таблиця 46.5 " sheetId="343" r:id="rId73"/>
    <sheet name="Таблиця 46.6 " sheetId="345" r:id="rId74"/>
    <sheet name="Таблиця 46.8" sheetId="349" r:id="rId75"/>
    <sheet name="Таблиця 46.9" sheetId="351" r:id="rId76"/>
    <sheet name="Примітка 49 " sheetId="356" r:id="rId77"/>
  </sheets>
  <externalReferences>
    <externalReference r:id="rId78"/>
  </externalReferences>
  <definedNames>
    <definedName name="_ftn1_1" localSheetId="21">#REF!</definedName>
    <definedName name="_ftn1_1" localSheetId="23">#REF!</definedName>
    <definedName name="_ftn1_1" localSheetId="1">#REF!</definedName>
    <definedName name="_ftn1_1" localSheetId="0">#REF!</definedName>
    <definedName name="_ftn1_1">#REF!</definedName>
    <definedName name="_ftnref1_1" localSheetId="21">#REF!</definedName>
    <definedName name="_ftnref1_1" localSheetId="23">#REF!</definedName>
    <definedName name="_ftnref1_1" localSheetId="1">#REF!</definedName>
    <definedName name="_ftnref1_1" localSheetId="0">#REF!</definedName>
    <definedName name="_ftnref1_1">#REF!</definedName>
    <definedName name="gggg">#REF!</definedName>
    <definedName name="OLE_LINK2_1" localSheetId="6">[1]Запрос!#REF!</definedName>
    <definedName name="OLE_LINK2_1" localSheetId="3">[1]Запрос!#REF!</definedName>
    <definedName name="OLE_LINK2_1" localSheetId="5">[1]Запрос!#REF!</definedName>
    <definedName name="OLE_LINK2_1" localSheetId="4">[1]Запрос!#REF!</definedName>
    <definedName name="OLE_LINK2_1" localSheetId="2">[1]Запрос!#REF!</definedName>
    <definedName name="OLE_LINK2_1" localSheetId="10">#REF!</definedName>
    <definedName name="OLE_LINK2_1" localSheetId="13">#REF!</definedName>
    <definedName name="OLE_LINK2_1" localSheetId="15">#REF!</definedName>
    <definedName name="OLE_LINK2_1" localSheetId="17">#REF!</definedName>
    <definedName name="OLE_LINK2_1" localSheetId="21">#REF!</definedName>
    <definedName name="OLE_LINK2_1" localSheetId="23">#REF!</definedName>
    <definedName name="OLE_LINK2_1" localSheetId="1">#REF!</definedName>
    <definedName name="OLE_LINK2_1" localSheetId="0">#REF!</definedName>
    <definedName name="OLE_LINK2_1">#REF!</definedName>
    <definedName name="qqqq">#REF!</definedName>
    <definedName name="st8_43" localSheetId="1">#REF!</definedName>
    <definedName name="st8_43" localSheetId="0">#REF!</definedName>
    <definedName name="st8_43">#REF!</definedName>
    <definedName name="ST8_43_">#REF!</definedName>
    <definedName name="yyyy">#REF!</definedName>
    <definedName name="_xlnm.Database">#REF!</definedName>
    <definedName name="_xlnm.Print_Area" localSheetId="6">'Звіт про зміни у власному кап '!$A$1:$H$26</definedName>
    <definedName name="_xlnm.Print_Area" localSheetId="3">'Звіт про прибутки і збитки '!$A$1:$D$31</definedName>
    <definedName name="_xlnm.Print_Area" localSheetId="5">'Звіт про рух грошових кошті '!$A$1:$D$45</definedName>
    <definedName name="_xlnm.Print_Area" localSheetId="4">'Звіт про сукупний дохід'!$A$1:$D$17</definedName>
    <definedName name="_xlnm.Print_Area" localSheetId="2">'Звіт про фінансовий стан (Бала '!$A$1:$D$40</definedName>
    <definedName name="_xlnm.Print_Area" localSheetId="9">'Примітка 10'!$A$1:$D$30</definedName>
    <definedName name="_xlnm.Print_Area" localSheetId="19">'Примітка 16'!$A$1:$I$29</definedName>
    <definedName name="_xlnm.Print_Area" localSheetId="20">'Примітка 17'!$A$2:$E$18</definedName>
    <definedName name="_xlnm.Print_Area" localSheetId="25">'Примітка 18'!$A$1:$E$15</definedName>
    <definedName name="_xlnm.Print_Area" localSheetId="26">'Примітка 20'!$A$1:$D$9</definedName>
    <definedName name="_xlnm.Print_Area" localSheetId="27">'Примітка 21'!$A$1:$D$17</definedName>
    <definedName name="_xlnm.Print_Area" localSheetId="29">'Примітка 24'!$A$1:$E$11</definedName>
    <definedName name="_xlnm.Print_Area" localSheetId="30">'Примітка 24.2'!$A$3:$F$11</definedName>
    <definedName name="_xlnm.Print_Area" localSheetId="31">'Примітка 25'!$A$1:$E$16</definedName>
    <definedName name="_xlnm.Print_Area" localSheetId="32">'Примітка 26'!$A$1:$E$15</definedName>
    <definedName name="_xlnm.Print_Area" localSheetId="33">'Примітка 27'!$A$1:$D$14</definedName>
    <definedName name="_xlnm.Print_Area" localSheetId="34">'Примітка 28'!$A$1:$F$18</definedName>
    <definedName name="_xlnm.Print_Area" localSheetId="35">'Примітка 29'!$A$2:$E$11</definedName>
    <definedName name="_xlnm.Print_Area" localSheetId="36">'Примітка 30'!$A$1:$I$26</definedName>
    <definedName name="_xlnm.Print_Area" localSheetId="37">'Примітка 31'!$A$1:$D$20</definedName>
    <definedName name="_xlnm.Print_Area" localSheetId="38">'Примітка 32'!$A$1:$D$17</definedName>
    <definedName name="_xlnm.Print_Area" localSheetId="39">'Примітка 33'!$A$1:$E$15</definedName>
    <definedName name="_xlnm.Print_Area" localSheetId="40">'Примітка 34'!$A$1:$E$19</definedName>
    <definedName name="_xlnm.Print_Area" localSheetId="41">'Примітка 35'!$A$1:$D$13</definedName>
    <definedName name="_xlnm.Print_Area" localSheetId="44">'Примітка 36 '!$A$1:$E$16</definedName>
    <definedName name="_xlnm.Print_Area" localSheetId="46">'Примітка 38 '!$A$2:$I$30</definedName>
    <definedName name="_xlnm.Print_Area" localSheetId="51">'Примітка 39 '!$A$1:$H$11</definedName>
    <definedName name="_xlnm.Print_Area" localSheetId="62">'Примітка 40 '!$A$1:$D$32</definedName>
    <definedName name="_xlnm.Print_Area" localSheetId="63">'Примітка 42 '!$A$1:$D$10</definedName>
    <definedName name="_xlnm.Print_Area" localSheetId="66">'Примітка 44 '!$A$1:$F$41</definedName>
    <definedName name="_xlnm.Print_Area" localSheetId="67">'Примітка 45 '!$A$2:$F$27</definedName>
    <definedName name="_xlnm.Print_Area" localSheetId="69">'Примітка 46 '!$A$1:$D$12</definedName>
    <definedName name="_xlnm.Print_Area" localSheetId="76">'Примітка 49 '!$A$1:$E$8</definedName>
    <definedName name="_xlnm.Print_Area" localSheetId="7">'Примітка 6'!$A$2:$D$14</definedName>
    <definedName name="_xlnm.Print_Area" localSheetId="8">'Примітка 7'!$A$2:$D$11</definedName>
    <definedName name="_xlnm.Print_Area" localSheetId="18">'Таблиця 10.10'!$A$2:$E$14</definedName>
    <definedName name="_xlnm.Print_Area" localSheetId="10">'Таблиця 10.2'!$A$2:$I$14</definedName>
    <definedName name="_xlnm.Print_Area" localSheetId="11">'Таблиця 10.3'!$A$1:$I$14</definedName>
    <definedName name="_xlnm.Print_Area" localSheetId="12">'Таблиця 10.4'!$A$1:$F$20</definedName>
    <definedName name="_xlnm.Print_Area" localSheetId="13">'Таблиця 10.5'!$A$1:$I$13</definedName>
    <definedName name="_xlnm.Print_Area" localSheetId="14">'Таблиця 10.6'!$A$2:$H$13</definedName>
    <definedName name="_xlnm.Print_Area" localSheetId="15">'Таблиця 10.7'!$A$2:$I$25</definedName>
    <definedName name="_xlnm.Print_Area" localSheetId="16">'Таблиця 10.8'!$A$1:$I$25</definedName>
    <definedName name="_xlnm.Print_Area" localSheetId="17">'Таблиця 10.9'!$A$2:$E$16</definedName>
    <definedName name="_xlnm.Print_Area" localSheetId="21">'Таблиця 17.2'!$A$1:$G$10</definedName>
    <definedName name="_xlnm.Print_Area" localSheetId="22">'Таблиця 17.3'!$A$1:$F$11</definedName>
    <definedName name="_xlnm.Print_Area" localSheetId="23">'Таблиця 17.4'!$A$2:$I$21</definedName>
    <definedName name="_xlnm.Print_Area" localSheetId="24">'Таблиця 17.5'!$A$2:$I$21</definedName>
    <definedName name="_xlnm.Print_Area" localSheetId="28">'Таблиця 21.2'!$A$1:$F$16</definedName>
    <definedName name="_xlnm.Print_Area" localSheetId="42">'Таблиця 35.3'!$A$1:$E$15</definedName>
    <definedName name="_xlnm.Print_Area" localSheetId="43">'Таблиця 35.4 '!$A$1:$E$15</definedName>
    <definedName name="_xlnm.Print_Area" localSheetId="45">'Таблиця 36.4 '!$A$1:$E$15</definedName>
    <definedName name="_xlnm.Print_Area" localSheetId="47">'Таблиця 38.2 '!$A$2:$I$28</definedName>
    <definedName name="_xlnm.Print_Area" localSheetId="48">'Таблиця 38.3'!$A$1:$H$19</definedName>
    <definedName name="_xlnm.Print_Area" localSheetId="49">'Таблиця 38.4'!$B$1:$H$18</definedName>
    <definedName name="_xlnm.Print_Area" localSheetId="50">'Таблиця 38.5'!$A$1:$H$9</definedName>
    <definedName name="_xlnm.Print_Area" localSheetId="60">'Таблиця 39.10'!$A$1:$H$22</definedName>
    <definedName name="_xlnm.Print_Area" localSheetId="61">'Таблиця 39.11 '!$A$1:$H$22</definedName>
    <definedName name="_xlnm.Print_Area" localSheetId="52">'Таблиця 39.2'!$A$1:$F$16</definedName>
    <definedName name="_xlnm.Print_Area" localSheetId="53">'Таблиця 39.3 '!$A$1:$F$13</definedName>
    <definedName name="_xlnm.Print_Area" localSheetId="54">'Таблиця 39.4 '!$A$1:$H$18</definedName>
    <definedName name="_xlnm.Print_Area" localSheetId="55">'Таблиця 39.5 '!$A$1:$J$21</definedName>
    <definedName name="_xlnm.Print_Area" localSheetId="56">'Таблиця 39.6 '!$A$1:$F$24</definedName>
    <definedName name="_xlnm.Print_Area" localSheetId="57">'Таблиця 39.7'!$A$2:$F$22</definedName>
    <definedName name="_xlnm.Print_Area" localSheetId="58">'Таблиця 39.8'!$A$1:$H$14</definedName>
    <definedName name="_xlnm.Print_Area" localSheetId="59">'Таблиця 39.9'!$A$1:$H$14</definedName>
    <definedName name="_xlnm.Print_Area" localSheetId="64">'Таблиця 42.2 '!$A$1:$E$10</definedName>
    <definedName name="_xlnm.Print_Area" localSheetId="65">'Таблиця 42.3 '!$A$1:$D$9</definedName>
    <definedName name="_xlnm.Print_Area" localSheetId="68">'Таблиця 45.2 '!$A$2:$F$24</definedName>
    <definedName name="_xlnm.Print_Area" localSheetId="70">'Таблиця 46.2 '!$A$1:$D$9</definedName>
    <definedName name="_xlnm.Print_Area" localSheetId="71">'Таблиця 46.4 '!$A$1:$D$8</definedName>
    <definedName name="_xlnm.Print_Area" localSheetId="72">'Таблиця 46.5 '!$A$1:$D$10</definedName>
    <definedName name="_xlnm.Print_Area" localSheetId="73">'Таблиця 46.6 '!$A$1:$D$9</definedName>
    <definedName name="_xlnm.Print_Area" localSheetId="74">'Таблиця 46.8'!$A$1:$E$9</definedName>
    <definedName name="_xlnm.Print_Area" localSheetId="75">'Таблиця 46.9'!$A$1:$F$14</definedName>
    <definedName name="_xlnm.Print_Area" localSheetId="1">Транформ.!$A$1:$G$44</definedName>
    <definedName name="_xlnm.Print_Area" localSheetId="0">Транформ.2014!$A$1:$G$39</definedName>
    <definedName name="ПРИМ20">#REF!</definedName>
    <definedName name="примітка20">#REF!</definedName>
  </definedNames>
  <calcPr calcId="124519"/>
</workbook>
</file>

<file path=xl/calcChain.xml><?xml version="1.0" encoding="utf-8"?>
<calcChain xmlns="http://schemas.openxmlformats.org/spreadsheetml/2006/main">
  <c r="G13" i="320"/>
  <c r="F13"/>
  <c r="E13"/>
  <c r="D13"/>
  <c r="C13"/>
  <c r="E7"/>
  <c r="D7"/>
  <c r="F9"/>
  <c r="C9"/>
  <c r="H13" l="1"/>
  <c r="G19" i="323" l="1"/>
  <c r="F19"/>
  <c r="E19"/>
  <c r="D19"/>
  <c r="C19"/>
  <c r="C20" s="1"/>
  <c r="H15"/>
  <c r="H14"/>
  <c r="H12"/>
  <c r="H19" s="1"/>
  <c r="H11"/>
  <c r="H10"/>
  <c r="H8"/>
  <c r="D20" l="1"/>
  <c r="E20" s="1"/>
  <c r="F20" s="1"/>
  <c r="G20" s="1"/>
  <c r="C24" i="336"/>
  <c r="F24" s="1"/>
  <c r="D23" i="337"/>
  <c r="D40" i="334"/>
  <c r="D27"/>
  <c r="F40"/>
  <c r="C40"/>
  <c r="E27"/>
  <c r="C27"/>
  <c r="I18" i="455" l="1"/>
  <c r="I6"/>
  <c r="I20"/>
  <c r="I19"/>
  <c r="I17"/>
  <c r="I16"/>
  <c r="I15"/>
  <c r="I14"/>
  <c r="I13"/>
  <c r="I12"/>
  <c r="I11"/>
  <c r="I10"/>
  <c r="I9"/>
  <c r="I8"/>
  <c r="I7"/>
  <c r="H10" i="315" l="1"/>
  <c r="G10"/>
  <c r="F10"/>
  <c r="E10"/>
  <c r="D10"/>
  <c r="C10"/>
  <c r="H15" i="308" l="1"/>
  <c r="H14"/>
  <c r="H11"/>
  <c r="H9"/>
  <c r="H25" i="305"/>
  <c r="G24"/>
  <c r="H15"/>
  <c r="G15"/>
  <c r="G26" s="1"/>
  <c r="F15"/>
  <c r="F26" s="1"/>
  <c r="E15"/>
  <c r="E26" s="1"/>
  <c r="D15"/>
  <c r="D26" s="1"/>
  <c r="C15"/>
  <c r="C26" s="1"/>
  <c r="I28" l="1"/>
  <c r="F20" i="317" l="1"/>
  <c r="C17"/>
  <c r="C16"/>
  <c r="C15"/>
  <c r="C14"/>
  <c r="C11"/>
  <c r="C10"/>
  <c r="C8"/>
  <c r="F12" l="1"/>
  <c r="E12"/>
  <c r="D12"/>
  <c r="C12"/>
  <c r="F18"/>
  <c r="E18"/>
  <c r="C18" l="1"/>
  <c r="D19"/>
  <c r="C19"/>
  <c r="F19"/>
  <c r="E19"/>
  <c r="H18" i="308" l="1"/>
  <c r="H17"/>
  <c r="H13"/>
  <c r="H10"/>
  <c r="H8"/>
  <c r="D14" i="300" l="1"/>
  <c r="D11"/>
  <c r="C12" i="384" l="1"/>
  <c r="C10"/>
  <c r="D8" l="1"/>
  <c r="D6"/>
  <c r="D11"/>
  <c r="D9"/>
  <c r="D7"/>
  <c r="D10"/>
  <c r="D18" i="294"/>
  <c r="E18"/>
  <c r="D14" i="293"/>
  <c r="E14"/>
  <c r="C15" i="292"/>
  <c r="C10"/>
  <c r="C18" i="291"/>
  <c r="C11"/>
  <c r="C19" s="1"/>
  <c r="F23" i="290"/>
  <c r="E23"/>
  <c r="E14"/>
  <c r="D14"/>
  <c r="F11"/>
  <c r="F14" s="1"/>
  <c r="D21"/>
  <c r="D18"/>
  <c r="D23" s="1"/>
  <c r="F16" i="288"/>
  <c r="D10" i="286"/>
  <c r="D14" s="1"/>
  <c r="D10" i="285"/>
  <c r="D15" s="1"/>
  <c r="C16" i="292" l="1"/>
  <c r="D12" i="427"/>
  <c r="D10" i="419" l="1"/>
  <c r="D15"/>
  <c r="D16" l="1"/>
  <c r="I10" i="450" l="1"/>
  <c r="I9"/>
  <c r="I8"/>
  <c r="H7"/>
  <c r="G7"/>
  <c r="F7"/>
  <c r="E7"/>
  <c r="D7"/>
  <c r="C7"/>
  <c r="I6"/>
  <c r="I7" l="1"/>
  <c r="C37" i="448" l="1"/>
  <c r="C37" i="437"/>
  <c r="C9" i="360"/>
  <c r="C28" i="437"/>
  <c r="E19" i="363"/>
  <c r="G16"/>
  <c r="H16" s="1"/>
  <c r="H19" s="1"/>
  <c r="F16"/>
  <c r="F19" s="1"/>
  <c r="C20" i="359"/>
  <c r="C21" s="1"/>
  <c r="C22" s="1"/>
  <c r="D9" i="297"/>
  <c r="E10"/>
  <c r="E9"/>
  <c r="E8"/>
  <c r="D6"/>
  <c r="E6" s="1"/>
  <c r="C19" i="437"/>
  <c r="C15"/>
  <c r="C31"/>
  <c r="C22"/>
  <c r="C24"/>
  <c r="C31" i="447"/>
  <c r="D8" i="349"/>
  <c r="C8"/>
  <c r="F23" i="337"/>
  <c r="C22"/>
  <c r="C21"/>
  <c r="C20"/>
  <c r="C19"/>
  <c r="C18"/>
  <c r="C17"/>
  <c r="C16"/>
  <c r="C15"/>
  <c r="C14"/>
  <c r="C13"/>
  <c r="C12"/>
  <c r="C10"/>
  <c r="C23" s="1"/>
  <c r="E40" i="334"/>
  <c r="F27"/>
  <c r="F18" i="324"/>
  <c r="E18"/>
  <c r="D18"/>
  <c r="H17"/>
  <c r="C16"/>
  <c r="H16" s="1"/>
  <c r="C15"/>
  <c r="H14"/>
  <c r="F12"/>
  <c r="F19" s="1"/>
  <c r="E12"/>
  <c r="E19" s="1"/>
  <c r="D12"/>
  <c r="D19" s="1"/>
  <c r="G11"/>
  <c r="G12" s="1"/>
  <c r="G19" s="1"/>
  <c r="C11"/>
  <c r="H10"/>
  <c r="H9"/>
  <c r="H8"/>
  <c r="H12" i="321"/>
  <c r="H11"/>
  <c r="H10"/>
  <c r="H9"/>
  <c r="H8"/>
  <c r="F7"/>
  <c r="F13" s="1"/>
  <c r="E7"/>
  <c r="E13" s="1"/>
  <c r="D7"/>
  <c r="D13" s="1"/>
  <c r="C7"/>
  <c r="H6"/>
  <c r="F17" i="318"/>
  <c r="E17"/>
  <c r="D17"/>
  <c r="C16"/>
  <c r="C15"/>
  <c r="C14"/>
  <c r="C13"/>
  <c r="F11"/>
  <c r="E11"/>
  <c r="D11"/>
  <c r="C10"/>
  <c r="C9"/>
  <c r="C8"/>
  <c r="C7"/>
  <c r="C11" s="1"/>
  <c r="F14" i="315"/>
  <c r="E14"/>
  <c r="D14"/>
  <c r="H13"/>
  <c r="C12"/>
  <c r="C14" s="1"/>
  <c r="G10" i="312"/>
  <c r="F10"/>
  <c r="H9"/>
  <c r="H8"/>
  <c r="H7"/>
  <c r="H17" i="436"/>
  <c r="H16"/>
  <c r="H14"/>
  <c r="H13"/>
  <c r="H12"/>
  <c r="G10"/>
  <c r="F10"/>
  <c r="E10"/>
  <c r="C10"/>
  <c r="H9"/>
  <c r="D8"/>
  <c r="D10" s="1"/>
  <c r="H7"/>
  <c r="E11" i="298"/>
  <c r="E10"/>
  <c r="D9"/>
  <c r="E9" s="1"/>
  <c r="E8"/>
  <c r="E7"/>
  <c r="D6"/>
  <c r="E6" s="1"/>
  <c r="H23" i="290"/>
  <c r="I22"/>
  <c r="I21"/>
  <c r="G20"/>
  <c r="I20" s="1"/>
  <c r="I19"/>
  <c r="I18"/>
  <c r="G17"/>
  <c r="I17" s="1"/>
  <c r="I16"/>
  <c r="H14"/>
  <c r="G13"/>
  <c r="I13" s="1"/>
  <c r="G12"/>
  <c r="I11"/>
  <c r="I10"/>
  <c r="I9"/>
  <c r="I8"/>
  <c r="I7"/>
  <c r="E10" i="286"/>
  <c r="E14" s="1"/>
  <c r="E10" i="285"/>
  <c r="E8"/>
  <c r="E14" i="280"/>
  <c r="E13"/>
  <c r="E15" s="1"/>
  <c r="D14" i="279"/>
  <c r="D13" s="1"/>
  <c r="D11"/>
  <c r="D10" s="1"/>
  <c r="D16" s="1"/>
  <c r="E9" i="427"/>
  <c r="E12" s="1"/>
  <c r="I19" i="424"/>
  <c r="I17"/>
  <c r="I16"/>
  <c r="I15"/>
  <c r="I14"/>
  <c r="H13"/>
  <c r="F13"/>
  <c r="E13"/>
  <c r="I12"/>
  <c r="I11"/>
  <c r="H10"/>
  <c r="F10"/>
  <c r="E10"/>
  <c r="I9"/>
  <c r="I8"/>
  <c r="I7"/>
  <c r="G6"/>
  <c r="G18" s="1"/>
  <c r="F6"/>
  <c r="E6"/>
  <c r="D6"/>
  <c r="C6"/>
  <c r="E10" i="419"/>
  <c r="E16" s="1"/>
  <c r="C17" i="318" l="1"/>
  <c r="H12" i="315"/>
  <c r="H14" s="1"/>
  <c r="H10" i="312"/>
  <c r="H11" i="324"/>
  <c r="C18"/>
  <c r="H18" s="1"/>
  <c r="H15"/>
  <c r="C12"/>
  <c r="H7" i="321"/>
  <c r="H13" s="1"/>
  <c r="E18" i="318"/>
  <c r="D18"/>
  <c r="F18"/>
  <c r="G14" i="290"/>
  <c r="I14" s="1"/>
  <c r="I12"/>
  <c r="E15" i="285"/>
  <c r="I6" i="424"/>
  <c r="E18"/>
  <c r="H18"/>
  <c r="H20" s="1"/>
  <c r="I20" s="1"/>
  <c r="I10"/>
  <c r="F18"/>
  <c r="C32" i="437"/>
  <c r="G19" i="363"/>
  <c r="H12" i="324"/>
  <c r="C13" i="321"/>
  <c r="C18" i="318"/>
  <c r="H10" i="436"/>
  <c r="H8"/>
  <c r="G23" i="290"/>
  <c r="I23" s="1"/>
  <c r="F14" i="280"/>
  <c r="F15"/>
  <c r="F12"/>
  <c r="F10"/>
  <c r="F8"/>
  <c r="F11"/>
  <c r="F9"/>
  <c r="F7"/>
  <c r="F13"/>
  <c r="I13" i="424"/>
  <c r="I18" s="1"/>
  <c r="C19" i="324" l="1"/>
  <c r="C20" s="1"/>
  <c r="D20" s="1"/>
  <c r="E20" s="1"/>
  <c r="F20" s="1"/>
  <c r="G20" s="1"/>
  <c r="H19"/>
  <c r="F11" i="288"/>
  <c r="F6"/>
</calcChain>
</file>

<file path=xl/sharedStrings.xml><?xml version="1.0" encoding="utf-8"?>
<sst xmlns="http://schemas.openxmlformats.org/spreadsheetml/2006/main" count="2037" uniqueCount="809">
  <si>
    <t>1.1</t>
  </si>
  <si>
    <t>1.2</t>
  </si>
  <si>
    <t>2.1</t>
  </si>
  <si>
    <t>2.2</t>
  </si>
  <si>
    <t>Грошові кошти та їх еквіваленти</t>
  </si>
  <si>
    <t xml:space="preserve">Торгові цінні папери </t>
  </si>
  <si>
    <t>Кредити та заборгованість клієнтів</t>
  </si>
  <si>
    <t>Основні засоби</t>
  </si>
  <si>
    <t>Нематеріальні активи</t>
  </si>
  <si>
    <t>Резерви за зобов’язаннями</t>
  </si>
  <si>
    <t>Субординований борг</t>
  </si>
  <si>
    <t>6.</t>
  </si>
  <si>
    <t>Примітка 6. Грошові кошти та їх еквіваленти</t>
  </si>
  <si>
    <t>7.</t>
  </si>
  <si>
    <t>Примітка 7. Торгові цінні папери</t>
  </si>
  <si>
    <t>Таблиця 7.1. Торгові цінні папери</t>
  </si>
  <si>
    <t>11.1.</t>
  </si>
  <si>
    <t>2</t>
  </si>
  <si>
    <t>3</t>
  </si>
  <si>
    <t>(тис. грн.)</t>
  </si>
  <si>
    <t xml:space="preserve">Найменування статті </t>
  </si>
  <si>
    <t xml:space="preserve">Примітки </t>
  </si>
  <si>
    <t xml:space="preserve">Грошові кошти та їх еквіваленти </t>
  </si>
  <si>
    <t>Кошти обов'язкових резервів банку в Національному банку України</t>
  </si>
  <si>
    <t>-</t>
  </si>
  <si>
    <t xml:space="preserve">Кредити та заборгованість клієнтів </t>
  </si>
  <si>
    <t xml:space="preserve">Основні засоби та нематеріальні активи </t>
  </si>
  <si>
    <t xml:space="preserve">Інші фінансові активи </t>
  </si>
  <si>
    <t xml:space="preserve">Інші активи </t>
  </si>
  <si>
    <t xml:space="preserve">Усього активів </t>
  </si>
  <si>
    <t>ЗОБОВ`ЯЗАННЯ</t>
  </si>
  <si>
    <t xml:space="preserve">Кошти банків </t>
  </si>
  <si>
    <t xml:space="preserve">Кошти клієнтів </t>
  </si>
  <si>
    <t>Інші залучені кошти</t>
  </si>
  <si>
    <t xml:space="preserve">Відстрочені податкові зобов'язання </t>
  </si>
  <si>
    <t xml:space="preserve">Резерви за зобов'язаннями </t>
  </si>
  <si>
    <t xml:space="preserve">Інші фінансові зобов'язання </t>
  </si>
  <si>
    <t xml:space="preserve">Інші зобов'язання </t>
  </si>
  <si>
    <t xml:space="preserve">Субординований борг </t>
  </si>
  <si>
    <t xml:space="preserve">Усього зобов'язань </t>
  </si>
  <si>
    <t>ВЛАСНИЙ КАПІТАЛ</t>
  </si>
  <si>
    <t xml:space="preserve">Статутний капітал </t>
  </si>
  <si>
    <t>Емісійні різниці</t>
  </si>
  <si>
    <t xml:space="preserve">Нерозподілений прибуток (непокритий збиток) </t>
  </si>
  <si>
    <t xml:space="preserve">Резервні та інші фонди банку </t>
  </si>
  <si>
    <t>Резерви переоцінки</t>
  </si>
  <si>
    <t xml:space="preserve">Усього власного капіталу </t>
  </si>
  <si>
    <t>Усього зобовязань та власного капіталу</t>
  </si>
  <si>
    <t>Затверджено до випуску та підписано</t>
  </si>
  <si>
    <t>Результат від переоцінки іноземної валюти</t>
  </si>
  <si>
    <t>Прибуток/(збиток) від діяльності, що триває</t>
  </si>
  <si>
    <t>Прибуток/(збиток) за рік</t>
  </si>
  <si>
    <t>Найменування статті</t>
  </si>
  <si>
    <t>Примітки</t>
  </si>
  <si>
    <t>Процентні доходи </t>
  </si>
  <si>
    <t>Процентні витрати </t>
  </si>
  <si>
    <t>Чистий процентний дохід/(Чисті процентні витрати)</t>
  </si>
  <si>
    <t>Комісійні доходи</t>
  </si>
  <si>
    <t>Комісійні витрати </t>
  </si>
  <si>
    <t>Результат від операцій з цінними паперами в торговому портфелі банку </t>
  </si>
  <si>
    <t>Результат від операцій з іноземною валютою</t>
  </si>
  <si>
    <t xml:space="preserve">Відрахування до резерву під знецінення кредитів та  коштів в інших банках </t>
  </si>
  <si>
    <t xml:space="preserve">
9, 10</t>
  </si>
  <si>
    <t xml:space="preserve">Відрахування до резерву під знецінення дебіторської заборгованості та інших фінансових активів </t>
  </si>
  <si>
    <t xml:space="preserve">
17, 18</t>
  </si>
  <si>
    <t>Відрахування до резервів за зобов’язаннями</t>
  </si>
  <si>
    <t>Інші операційні доходи</t>
  </si>
  <si>
    <t>Адміністративні та інші операційні витрати</t>
  </si>
  <si>
    <t>Прибуток/(збиток) до оподаткування</t>
  </si>
  <si>
    <t>Витрати на податок на прибуток</t>
  </si>
  <si>
    <t>Усього сукупного доходу за рік</t>
  </si>
  <si>
    <t xml:space="preserve">Належить власникам банку </t>
  </si>
  <si>
    <t>Усього власного капіталу</t>
  </si>
  <si>
    <t>статутний капітал</t>
  </si>
  <si>
    <t>емісійні різниці</t>
  </si>
  <si>
    <t>резервні, інші фонди та резерви переоцінки</t>
  </si>
  <si>
    <t>нерозподілений прибуток</t>
  </si>
  <si>
    <t>усього</t>
  </si>
  <si>
    <t>Вплив змін облікової політики, виправлення помилок та вплив переходу на нові та/або переглянуті стандарти і тлумачення</t>
  </si>
  <si>
    <t>Усього сукупного доходу</t>
  </si>
  <si>
    <t>(тис.грн)</t>
  </si>
  <si>
    <t>ГРОШОВІ КОШТИ ВІД ОПЕРАЦІЙНОЇ ДІЯЛЬНОСТІ</t>
  </si>
  <si>
    <t>Результат операцій з іноземною валютою</t>
  </si>
  <si>
    <t>Зміни в операційних активах та зобов’язаннях</t>
  </si>
  <si>
    <t>Чисте (збільшення)/зменшення обов’язкових резервів у Національному банку України</t>
  </si>
  <si>
    <t>Чисте (збільшення)/зменшення торгових цінних паперів</t>
  </si>
  <si>
    <t>Чисте (збільшення)/зменшення кредитів та заборгованості клієнтів</t>
  </si>
  <si>
    <t>Чисте (збільшення)/зменшення інших фінансових активів</t>
  </si>
  <si>
    <t>Чисте (збільшення)/зменшення інших активів</t>
  </si>
  <si>
    <t>Чисте збільшення/(зменшення) коштів банків</t>
  </si>
  <si>
    <t>Чисте збільшення/(зменшення)  коштів клієнтів</t>
  </si>
  <si>
    <t>Чисте збільшення/(зменшення)  резервів за зобов’язаннями</t>
  </si>
  <si>
    <t>Чисте збільшення/(зменшення)  інших фінансових зобов’язань</t>
  </si>
  <si>
    <t>Чисті грошові кошти, що отримані/ (використані) від операційної діяльності</t>
  </si>
  <si>
    <t>ГРОШОВІ КОШТИ ВІД ІНВЕСТИЦІЙНОЇ ДІЯЛЬНОСТІ</t>
  </si>
  <si>
    <t>Придбання основних засобів</t>
  </si>
  <si>
    <t xml:space="preserve">Надходження від реалізації основних засобів </t>
  </si>
  <si>
    <t>Чисте збільшення/(зменшення) грошових коштів та їх еквівалентів</t>
  </si>
  <si>
    <t>Грошові кошти та їх еквіваленти на початок періоду</t>
  </si>
  <si>
    <t>Грошові кошти та їх еквіваленти на кінець періоду</t>
  </si>
  <si>
    <t>Коригування:</t>
  </si>
  <si>
    <t>Знос та амортизація</t>
  </si>
  <si>
    <t>Чисте збільшення/(зменшення) резервів під знецінення активів</t>
  </si>
  <si>
    <t>Амортизація диконту(премії)</t>
  </si>
  <si>
    <t>(Нараховані доходи )</t>
  </si>
  <si>
    <t xml:space="preserve">Нараховані витрати </t>
  </si>
  <si>
    <t>Чистий збиток/(прибуток) від інвестиційної діяльності</t>
  </si>
  <si>
    <t xml:space="preserve">Інший рух коштів, що не є грошовим </t>
  </si>
  <si>
    <t>Чистий грошовий прибуток/(збиток) від операційної діяльності до змін в операційних активах та зобов’язаннях</t>
  </si>
  <si>
    <t>Чисті грошові кошти, що отримані/ (використані) від операційної діяльності до сплати податку на прибуток</t>
  </si>
  <si>
    <t>Податок на прибуток, що сплачений</t>
  </si>
  <si>
    <t xml:space="preserve">Чисті грошові кошти, що отримані/ (використані) від інвестиційної діяльності </t>
  </si>
  <si>
    <t>Вплив змін офіційного валютного курсу на грошові кошти та їх еквіваленти</t>
  </si>
  <si>
    <t xml:space="preserve">Таблиця 6.1. Грошові кошти та їх еквіваленти                             </t>
  </si>
  <si>
    <t>Рядок</t>
  </si>
  <si>
    <t>Готівкові кошти</t>
  </si>
  <si>
    <t>Кошти в Національному банку України (крім обов’язкових резервів)</t>
  </si>
  <si>
    <t>Кореспондентські рахунки, депозити та кредити овернайт у банках:</t>
  </si>
  <si>
    <t>3.1</t>
  </si>
  <si>
    <t>України</t>
  </si>
  <si>
    <t>3.2</t>
  </si>
  <si>
    <t>інших країн</t>
  </si>
  <si>
    <t>Усього грошових коштів та їх еквівалентів</t>
  </si>
  <si>
    <t xml:space="preserve">                                                                                                            (тис. грн.)</t>
  </si>
  <si>
    <t xml:space="preserve">Рядок </t>
  </si>
  <si>
    <t>1.3</t>
  </si>
  <si>
    <t>1.4</t>
  </si>
  <si>
    <t xml:space="preserve">Акції підприємств </t>
  </si>
  <si>
    <t>Усього торгових цінних паперів</t>
  </si>
  <si>
    <t xml:space="preserve">Усього </t>
  </si>
  <si>
    <t>1.5</t>
  </si>
  <si>
    <t>із затримкою платежу до 31 дня</t>
  </si>
  <si>
    <t>із затримкою платежу від 32 до 92 днів</t>
  </si>
  <si>
    <t>2.3</t>
  </si>
  <si>
    <t>із затримкою платежу від 93 до 183 днів</t>
  </si>
  <si>
    <t>2.4</t>
  </si>
  <si>
    <t>Усього</t>
  </si>
  <si>
    <t>із затримкою платежу від 184 до 365 (366) днів</t>
  </si>
  <si>
    <t>із затримкою платежу більше ніж  366 (367) днів</t>
  </si>
  <si>
    <t xml:space="preserve">Рух резервів </t>
  </si>
  <si>
    <t>(Збільшення)/зменшення резерву під знецінення протягом періоду</t>
  </si>
  <si>
    <t>Списання безнадійної заборгованості за рахунок резерву</t>
  </si>
  <si>
    <t>6</t>
  </si>
  <si>
    <t>Вплив перерахунку у валюту подання звітності</t>
  </si>
  <si>
    <t>7</t>
  </si>
  <si>
    <t xml:space="preserve">Кредити, що надані юридичним особам </t>
  </si>
  <si>
    <t>Кредити, що надані фізичним особам-підприємцям</t>
  </si>
  <si>
    <t>Іпотечні кредити фізичних осіб</t>
  </si>
  <si>
    <t xml:space="preserve">Кредити, що надані фізичним особам на поточні потреби </t>
  </si>
  <si>
    <t>Інші кредити, що надані фізичним особам</t>
  </si>
  <si>
    <t>Усього кредитів за мінусом резервів</t>
  </si>
  <si>
    <t>Кредити, що надані юридичним особам</t>
  </si>
  <si>
    <t xml:space="preserve">Іпотечні кредити фізичних осіб </t>
  </si>
  <si>
    <t xml:space="preserve">Кредити, що надані  фізичним особам на поточні потреби </t>
  </si>
  <si>
    <t>Залишок за станом на  початок періоду</t>
  </si>
  <si>
    <t>(Збільшення)/ зменшення резерву під знецінення протягом періоду</t>
  </si>
  <si>
    <t>Залишок за станом на кінець періоду</t>
  </si>
  <si>
    <t>Вид економічної діяльності</t>
  </si>
  <si>
    <t>сума</t>
  </si>
  <si>
    <t>%</t>
  </si>
  <si>
    <t>Виробництво та розподілення електроенергії, газу та води</t>
  </si>
  <si>
    <t>Операції з нерухомим майном, оренда, інжиніринг та надання послуг</t>
  </si>
  <si>
    <t>Торгівля; ремонт автомобілів, побутових виробів та предметів особистого вжитку </t>
  </si>
  <si>
    <t xml:space="preserve">Сільське господарство, мисливство, лісове господарство </t>
  </si>
  <si>
    <t>Фізичні особи</t>
  </si>
  <si>
    <t xml:space="preserve">Інші </t>
  </si>
  <si>
    <t>Усього кредитів та заборгованості клієнтів без резервів</t>
  </si>
  <si>
    <t>Кредити, надані юридичним особам</t>
  </si>
  <si>
    <t>Незабезпечені кредити</t>
  </si>
  <si>
    <t>Кредити, що забезпечені:</t>
  </si>
  <si>
    <t>грошовими коштами</t>
  </si>
  <si>
    <t xml:space="preserve">нерухомим майном </t>
  </si>
  <si>
    <t>у т.ч. житлового призначення</t>
  </si>
  <si>
    <t>іншими активами</t>
  </si>
  <si>
    <t>Непрострочені  та незнецінені:</t>
  </si>
  <si>
    <t xml:space="preserve">кредити середнім компаніям </t>
  </si>
  <si>
    <t>кредити малим компаніям</t>
  </si>
  <si>
    <t>інші кредити фізичним особам</t>
  </si>
  <si>
    <t>Прострочені, але незнецінені:</t>
  </si>
  <si>
    <t>Знецінені кредити, які оцінені на індивідуальній основі:</t>
  </si>
  <si>
    <t>3.3</t>
  </si>
  <si>
    <t>3.4</t>
  </si>
  <si>
    <t>із затримкою платежу більше ніж  366 (367)  днів</t>
  </si>
  <si>
    <t>Загальна сума кредитів до вирахування резервів</t>
  </si>
  <si>
    <t>Резерв під знецінення за кредитами</t>
  </si>
  <si>
    <t>Балансова вартість</t>
  </si>
  <si>
    <t>Вартість застави</t>
  </si>
  <si>
    <t>Вплив застави</t>
  </si>
  <si>
    <t>5 = 3 - 4</t>
  </si>
  <si>
    <t>Інші кредити фізичним особам</t>
  </si>
  <si>
    <t xml:space="preserve">Усього кредитів </t>
  </si>
  <si>
    <t>4</t>
  </si>
  <si>
    <t>Рух резервів</t>
  </si>
  <si>
    <t>Залишок за станом на початок періоду</t>
  </si>
  <si>
    <t>Україна</t>
  </si>
  <si>
    <t>Амортизація</t>
  </si>
  <si>
    <t>5</t>
  </si>
  <si>
    <t>Понад 5 років</t>
  </si>
  <si>
    <t>Операції надходження, передавання, переведення, вибуття основних засобів та нематеріальних активів зазначаються за балансовою вартістю</t>
  </si>
  <si>
    <t xml:space="preserve">Будівлі, споруди та передавальні пристрої </t>
  </si>
  <si>
    <t xml:space="preserve">Машини та обладнання </t>
  </si>
  <si>
    <t xml:space="preserve">Інструменти, прилади, інвентар (меблі) </t>
  </si>
  <si>
    <t xml:space="preserve">Інші необоротні матеріальні активи </t>
  </si>
  <si>
    <t xml:space="preserve">Незавершені капітальні вкладення в основні засоби та нематеріальні активи </t>
  </si>
  <si>
    <t xml:space="preserve">Нематеріальні активи </t>
  </si>
  <si>
    <t>Первісна (переоцінена) вартість</t>
  </si>
  <si>
    <t>Надходження</t>
  </si>
  <si>
    <t>Амортизаційні відрахування</t>
  </si>
  <si>
    <t>Дебіторська заборгованість за операціями з платіжними картками</t>
  </si>
  <si>
    <t>Грошові кошти з обмеженим правом використання</t>
  </si>
  <si>
    <t>Інші фінансові активи</t>
  </si>
  <si>
    <t>Резерв під знецінення інших фінансових активів</t>
  </si>
  <si>
    <t>Усього інших фінансових активів за мінусом резервів</t>
  </si>
  <si>
    <t>Грошові кошти з обмеженим правом користування</t>
  </si>
  <si>
    <t>Списання безнадійної заборгованості</t>
  </si>
  <si>
    <t>Залишок    за   станом на кінець періоду</t>
  </si>
  <si>
    <t>Непрострочена та незнецінена заборгованість:</t>
  </si>
  <si>
    <t>Великі клієнти з кредитною історією більше 2 років</t>
  </si>
  <si>
    <t xml:space="preserve">Середні компанії </t>
  </si>
  <si>
    <t>Прострочена, але незнецінена:</t>
  </si>
  <si>
    <t>Заборгованість знецінена на індивідуальній основі:</t>
  </si>
  <si>
    <t>Усього інших фінансових активів до вирахування резерву</t>
  </si>
  <si>
    <t>Усього інших фінансових активів за мінусом резерву</t>
  </si>
  <si>
    <t xml:space="preserve">Дебіторська заборгованість з придбання активів </t>
  </si>
  <si>
    <t xml:space="preserve">Передоплата за послуги </t>
  </si>
  <si>
    <t>Інші активи</t>
  </si>
  <si>
    <t xml:space="preserve">Усього інших активів за мінусом резервів </t>
  </si>
  <si>
    <t>9.1</t>
  </si>
  <si>
    <t>9.2</t>
  </si>
  <si>
    <t>Кореспондентські рахунки та депозити овернайт інших банків</t>
  </si>
  <si>
    <t>4.1</t>
  </si>
  <si>
    <t>4.2</t>
  </si>
  <si>
    <t>Усього коштів інших банків</t>
  </si>
  <si>
    <t>Державні та громадські організації:</t>
  </si>
  <si>
    <t>Поточні рахунки</t>
  </si>
  <si>
    <t>Строкові кошти</t>
  </si>
  <si>
    <t>Інші юридичні особи</t>
  </si>
  <si>
    <t>Фізичні особи:</t>
  </si>
  <si>
    <t>Усього коштів клієнтів</t>
  </si>
  <si>
    <t xml:space="preserve">Вид економічної діяльності </t>
  </si>
  <si>
    <t xml:space="preserve">сума </t>
  </si>
  <si>
    <t xml:space="preserve">% </t>
  </si>
  <si>
    <t xml:space="preserve">Від 1 до 5 років </t>
  </si>
  <si>
    <t xml:space="preserve">Зобов'язання кредитного характеру </t>
  </si>
  <si>
    <t>Залишок на початок періоду</t>
  </si>
  <si>
    <t>Формування  та/або збільшення резерву</t>
  </si>
  <si>
    <t>Комісії, отримані за виданими гарантіями</t>
  </si>
  <si>
    <t>Амортизація комісій, що отримані за виданими гарантіями, яка відображена у Звіті про прибутки і збитки та інший сукупний дохід</t>
  </si>
  <si>
    <t>Залишок на кінець періоду</t>
  </si>
  <si>
    <t>Кредиторська заборгованість за операціями з платіжними картками</t>
  </si>
  <si>
    <t>Кредиторська заборгованість за операціями з іноземною валютою</t>
  </si>
  <si>
    <t xml:space="preserve">Усього інших фінансових зобов'язань </t>
  </si>
  <si>
    <t>Кредиторська заборгованість за податками та зборами, крім податку на прибуток</t>
  </si>
  <si>
    <t>Кредиторська заборгованість за розрахунками з працівниками банку</t>
  </si>
  <si>
    <t>Доходи майбутніх періодів</t>
  </si>
  <si>
    <t>Інша заборгованість</t>
  </si>
  <si>
    <t>Субординований борг, що наданий юридичними особами</t>
  </si>
  <si>
    <t xml:space="preserve">Кількість акцій в обігу (тис.шт.) </t>
  </si>
  <si>
    <t xml:space="preserve">Прості акції </t>
  </si>
  <si>
    <t xml:space="preserve">Емісійний
дохід </t>
  </si>
  <si>
    <t>Продаж раніше викуплених власних акцій (паїв)</t>
  </si>
  <si>
    <t>Анульовані раніше викуплені власні акції</t>
  </si>
  <si>
    <t>Внески за акціями (паями, частками) нового випуску</t>
  </si>
  <si>
    <t>Переоцінка основних засобів та нематеріальних активів:</t>
  </si>
  <si>
    <t>5.1</t>
  </si>
  <si>
    <t>5.2</t>
  </si>
  <si>
    <t>6.1</t>
  </si>
  <si>
    <t>6.2</t>
  </si>
  <si>
    <t>6.3</t>
  </si>
  <si>
    <t xml:space="preserve">Усього резервів переоцінки (інший сукупний дохід) за вирахуванням податку на прибуток 
</t>
  </si>
  <si>
    <t>інші</t>
  </si>
  <si>
    <r>
      <t>(тис. грн.)</t>
    </r>
    <r>
      <rPr>
        <b/>
        <sz val="11"/>
        <rFont val="Times New Roman"/>
        <family val="1"/>
        <charset val="204"/>
      </rPr>
      <t xml:space="preserve">             </t>
    </r>
  </si>
  <si>
    <t>менше ніж 12 місяців</t>
  </si>
  <si>
    <t>більше ніж 12 місяців</t>
  </si>
  <si>
    <t>АКТИВИ</t>
  </si>
  <si>
    <t>1 </t>
  </si>
  <si>
    <t>Кошти обов’язкових резервів у Національному банку</t>
  </si>
  <si>
    <t>Торгові цінні папери</t>
  </si>
  <si>
    <t>Кошти в інших банках</t>
  </si>
  <si>
    <t>Відстрочений податковий актив</t>
  </si>
  <si>
    <t>Основні засоби та нематеріальні активи</t>
  </si>
  <si>
    <t>Усього активів</t>
  </si>
  <si>
    <t>ЗОБОВ’ЯЗАННЯ</t>
  </si>
  <si>
    <t>Кошти банків</t>
  </si>
  <si>
    <t>Кошти клієнтів</t>
  </si>
  <si>
    <t>Відстрочені податкові зобов’язання</t>
  </si>
  <si>
    <t>Інші фінансові   зобов’язання</t>
  </si>
  <si>
    <t>Інші зобов’язання</t>
  </si>
  <si>
    <t>Усього зобов’язань </t>
  </si>
  <si>
    <r>
      <t>ПРОЦЕНТНІ ДОХОДИ</t>
    </r>
    <r>
      <rPr>
        <sz val="10"/>
        <color indexed="12"/>
        <rFont val="Times New Roman"/>
        <family val="1"/>
        <charset val="204"/>
      </rPr>
      <t>:</t>
    </r>
  </si>
  <si>
    <t>Кореспондентські рахунки в інших банках</t>
  </si>
  <si>
    <t>Інші</t>
  </si>
  <si>
    <t>Усього процентних доходів</t>
  </si>
  <si>
    <r>
      <t>ПРОЦЕНТНІ ВИТРАТИ</t>
    </r>
    <r>
      <rPr>
        <sz val="10"/>
        <color indexed="12"/>
        <rFont val="Times New Roman"/>
        <family val="1"/>
        <charset val="204"/>
      </rPr>
      <t>:</t>
    </r>
  </si>
  <si>
    <t>Строкові кошти юридичних осіб</t>
  </si>
  <si>
    <t>Строкові кошти фізичних осіб</t>
  </si>
  <si>
    <t>Строкові кошти інших банків</t>
  </si>
  <si>
    <t>Кореспондентські рахунки</t>
  </si>
  <si>
    <t>Усього процентних витрат</t>
  </si>
  <si>
    <t>Чистий процентний дохід/(витрати)</t>
  </si>
  <si>
    <t>КОМІСІЙНІ ДОХОДИ:</t>
  </si>
  <si>
    <t>Розрахунково-касові операції</t>
  </si>
  <si>
    <t xml:space="preserve">Гарантії надані </t>
  </si>
  <si>
    <t>Усього комісійних доходів</t>
  </si>
  <si>
    <t>КОМІСІЙНІ ВИТРАТИ:</t>
  </si>
  <si>
    <t>Усього комісійних витрат</t>
  </si>
  <si>
    <t>Чистий комісійний дохід/витрати</t>
  </si>
  <si>
    <t xml:space="preserve">Дивіденди </t>
  </si>
  <si>
    <t xml:space="preserve">Дохід від суборенди </t>
  </si>
  <si>
    <t xml:space="preserve">Дохід від вибуття основних засобів та нематеріальних активів </t>
  </si>
  <si>
    <t xml:space="preserve">Усього операційних доходів </t>
  </si>
  <si>
    <t xml:space="preserve">Витрати на утримання персоналу </t>
  </si>
  <si>
    <t xml:space="preserve">Амортизація основних засобів </t>
  </si>
  <si>
    <t xml:space="preserve">Витрати на утримання основних засобів та нематеріальних активів, телекомунікаційні та інші експлуатаційні послуги </t>
  </si>
  <si>
    <t xml:space="preserve">Витрати на оперативний лізинг (оренду) </t>
  </si>
  <si>
    <t xml:space="preserve">Інші витрати, пов'язані з основними засобами </t>
  </si>
  <si>
    <t xml:space="preserve">Професійні послуги </t>
  </si>
  <si>
    <t xml:space="preserve">Витрати на маркетинг та рекламу </t>
  </si>
  <si>
    <t xml:space="preserve"> Витрати із страхування</t>
  </si>
  <si>
    <t>Сплата інших податків та зборів платежів, крім податку на прибуток</t>
  </si>
  <si>
    <t xml:space="preserve">Усього адміністративних та інших операційних витрат </t>
  </si>
  <si>
    <t xml:space="preserve">Поточний податок на прибуток </t>
  </si>
  <si>
    <t>Зміна відстроченого податку на прибуток, пов’язана з:</t>
  </si>
  <si>
    <t>виникненням чи списанням тимчасових різниць</t>
  </si>
  <si>
    <t>збільшенням чи зменшенням ставки оподаткування</t>
  </si>
  <si>
    <t xml:space="preserve">Усього витрати податку на прибуток </t>
  </si>
  <si>
    <t>Визнані в прибутках/ збитках</t>
  </si>
  <si>
    <t>Податковий вплив тимчасових різниць, які зменшують (збільшують) суму оподаткування та перенесені податкові збитки на майбутні періоди</t>
  </si>
  <si>
    <t>Переоцінка активів</t>
  </si>
  <si>
    <t>1.6</t>
  </si>
  <si>
    <t>Чистий відстрочений податковий актив (зобов’язання)</t>
  </si>
  <si>
    <t xml:space="preserve">Визнаний відстрочений податковий актив </t>
  </si>
  <si>
    <t xml:space="preserve">Визнане відстрочене податкове зобов'язання </t>
  </si>
  <si>
    <t>Прибуток/(збиток), що належить власникам простих акцій банку</t>
  </si>
  <si>
    <t>Прибуток/(збиток), що належить власникам привілейованих акцій банку</t>
  </si>
  <si>
    <t>Середньорічна кількість простих акцій в обігу (тис. шт.)</t>
  </si>
  <si>
    <t>Середньорічна кількість привілейованих акцій в обігу (тис. шт.)</t>
  </si>
  <si>
    <t>Прибуток/(збиток) за рік, що належить власникам банку</t>
  </si>
  <si>
    <t>Дивіденди за простими та привілейованими акціями</t>
  </si>
  <si>
    <t>Нерозподілений прибуток/(збиток) за рік</t>
  </si>
  <si>
    <t>Нерозподілений прибуток/(збиток) за рік, що належить власникам привілейованих акцій в залежності від умов акцій</t>
  </si>
  <si>
    <t>Дивіденди за привілейованими акціями, за якими прийнято рішення щодо виплати протягом року</t>
  </si>
  <si>
    <t>Прибуток/(збиток) за рік, що належить власникам привілейованих акцій</t>
  </si>
  <si>
    <t>Нерозподілений прибуток/(збиток) за рік, що належить власникам простих акцій залежно від умов акцій</t>
  </si>
  <si>
    <t>Дивіденди за простими акціями, за якими прийнято рішення щодо виплати протягом року</t>
  </si>
  <si>
    <t>Прибуток/(збиток) за рік, що належить акціонерам - власникам простих акцій</t>
  </si>
  <si>
    <t>Найменування звітних сегментів</t>
  </si>
  <si>
    <t>інші сегменти та операції</t>
  </si>
  <si>
    <t>Вилучення</t>
  </si>
  <si>
    <t>послуги корпоративним клієнтам</t>
  </si>
  <si>
    <t>послуги фізичним особам</t>
  </si>
  <si>
    <t>інвестиційна банківська діяльність</t>
  </si>
  <si>
    <t>Дохід від зовнішніх клієнтів:</t>
  </si>
  <si>
    <t>Дохід від інших сегментів:</t>
  </si>
  <si>
    <t>Усього доходів сегментів</t>
  </si>
  <si>
    <t>Відрахування до резерву під знецінення кредитів та  коштів в інших банках</t>
  </si>
  <si>
    <t>Відрахування до резерву під знецінення дебіторської заборгованості</t>
  </si>
  <si>
    <t>Результат від торгових операцій з цінними паперами в торговому портфелі банку </t>
  </si>
  <si>
    <t>Результат від переоцінки операцій з іноземною валютою</t>
  </si>
  <si>
    <t>АКТИВИ СЕГМЕНТІВ</t>
  </si>
  <si>
    <t>Активи сегментів</t>
  </si>
  <si>
    <t>Усього активів сегментів</t>
  </si>
  <si>
    <t>Нерозподілені активи</t>
  </si>
  <si>
    <t>ЗОБОВ’ЯЗАННЯ СЕГМЕНТІВ</t>
  </si>
  <si>
    <t>Зобов’язання сегментів</t>
  </si>
  <si>
    <t>Усього зобов’язань сегментів</t>
  </si>
  <si>
    <t xml:space="preserve">Усього зобов’язань </t>
  </si>
  <si>
    <t>ІНШІ СЕГМЕНТНІ  СТАТТІ</t>
  </si>
  <si>
    <t>Капітальні інвестиції</t>
  </si>
  <si>
    <t>інші країни</t>
  </si>
  <si>
    <t>Доходи від зовнішніх клієнтів</t>
  </si>
  <si>
    <t>Найменування валюти</t>
  </si>
  <si>
    <t>монетарні активи</t>
  </si>
  <si>
    <t>монетарні зобов’язання</t>
  </si>
  <si>
    <t>чиста позиція</t>
  </si>
  <si>
    <t>Долари США</t>
  </si>
  <si>
    <t>Євро</t>
  </si>
  <si>
    <t>вплив на прибуток/ (збиток)</t>
  </si>
  <si>
    <t>вплив на власний капітал</t>
  </si>
  <si>
    <t>Зміцнення інших валют та банківських металів</t>
  </si>
  <si>
    <t>Послаблення інших валют та банківських металів</t>
  </si>
  <si>
    <t>На вимогу і менше 1 міс.</t>
  </si>
  <si>
    <t>Від 1 до 6 міс.</t>
  </si>
  <si>
    <t>Від 6 до 12 міс.</t>
  </si>
  <si>
    <t>Більше року</t>
  </si>
  <si>
    <t>Немонетарні</t>
  </si>
  <si>
    <t>Усього фінансових активів</t>
  </si>
  <si>
    <t>Усього фінансових зобов’язань</t>
  </si>
  <si>
    <t xml:space="preserve">(%) </t>
  </si>
  <si>
    <t>гривня</t>
  </si>
  <si>
    <t>долари США</t>
  </si>
  <si>
    <t>євро</t>
  </si>
  <si>
    <t>Активи</t>
  </si>
  <si>
    <t xml:space="preserve">Торгові боргові цінні папери </t>
  </si>
  <si>
    <t>Зобов’язання</t>
  </si>
  <si>
    <t>Кошти клієнтів:</t>
  </si>
  <si>
    <t>поточні рахунки</t>
  </si>
  <si>
    <t>строкові кошти</t>
  </si>
  <si>
    <t>ОЕСР</t>
  </si>
  <si>
    <t>Інші країни</t>
  </si>
  <si>
    <t>Інші фінансові зобов’язання</t>
  </si>
  <si>
    <t>Чиста балансова позиція за фінансовими інструментами</t>
  </si>
  <si>
    <t>Зобов’язання кредитного характеру</t>
  </si>
  <si>
    <t>На вимогу та менше 1 міс.</t>
  </si>
  <si>
    <t>Від 1 до 3 міс.</t>
  </si>
  <si>
    <t>Від 3 до 12 міс.</t>
  </si>
  <si>
    <t>Від 12 міс. до 5 років</t>
  </si>
  <si>
    <t>Кошти фізичних осіб</t>
  </si>
  <si>
    <t>Фінансові гарантії</t>
  </si>
  <si>
    <t>Інші зобов’язання кредитного характеру</t>
  </si>
  <si>
    <t>Усього потенційних майбутніх виплат за фінансовими зобов’язаннями</t>
  </si>
  <si>
    <t>На вимогу та менше  1 міс.</t>
  </si>
  <si>
    <t>Від 1 до      3 міс.</t>
  </si>
  <si>
    <t>Від 3 до    12 міс.</t>
  </si>
  <si>
    <t xml:space="preserve">Інші фінансові зобов’язання </t>
  </si>
  <si>
    <t>Основний капітал (1 рівня)</t>
  </si>
  <si>
    <t>Зареєстрований статутний капітал</t>
  </si>
  <si>
    <t>Загальні резерви</t>
  </si>
  <si>
    <t>Резервні фонди</t>
  </si>
  <si>
    <t>Знос нематеріальних активів</t>
  </si>
  <si>
    <t>Збиток поточного року, що зменшений на суму доходів, неотриманих понад 30 днів з дати їх нарахування:</t>
  </si>
  <si>
    <t>прибуток поточного року</t>
  </si>
  <si>
    <t>нараховані доходи за активними операціями, неотримані понад 30 днів з дати їх нарахування</t>
  </si>
  <si>
    <t>Додатковий капітал (2 рівня)</t>
  </si>
  <si>
    <t>Прибуток минулих років</t>
  </si>
  <si>
    <t>Результати переоцінки основних засобів, на які отримано дозвіл на включення до капіталу</t>
  </si>
  <si>
    <t>Резерви під стандартну заборгованість за кредитами, що надані клієнтам</t>
  </si>
  <si>
    <t>Прибуток поточного року, що зменшений на суму доходів, неотриманих понад 30 днів з дати їх нарахування:</t>
  </si>
  <si>
    <t>Субординований капітал</t>
  </si>
  <si>
    <t xml:space="preserve">Усього регулятивного капіталу </t>
  </si>
  <si>
    <t xml:space="preserve">До 1 року </t>
  </si>
  <si>
    <t xml:space="preserve">Невикористані кредитні лінії </t>
  </si>
  <si>
    <t xml:space="preserve">Гарантії видані </t>
  </si>
  <si>
    <t xml:space="preserve">Резерв за зобов'язаннями, що пов'язані з кредитуванням </t>
  </si>
  <si>
    <t xml:space="preserve">Усього зобов'язань, що пов'язані з кредитуванням за мінусом резерву </t>
  </si>
  <si>
    <t>Гривня</t>
  </si>
  <si>
    <t>Долар США</t>
  </si>
  <si>
    <t>справедлива вартість</t>
  </si>
  <si>
    <t>балансова вартість</t>
  </si>
  <si>
    <t>ФІНАНСОВІ АКТИВИ</t>
  </si>
  <si>
    <t>Грошові кошти та їх еквіваленти:</t>
  </si>
  <si>
    <t>готівкові кошти</t>
  </si>
  <si>
    <t>кошти в Національному банку України (крім обов’язкових резервів)</t>
  </si>
  <si>
    <t>кошти обов’язкових резервів банку в Національному банку України </t>
  </si>
  <si>
    <t>кореспондентські рахунки, депозити та кредити овернайт у банках</t>
  </si>
  <si>
    <t>Кредити та заборгованість клієнтів:</t>
  </si>
  <si>
    <t xml:space="preserve">кредити юридичним особам </t>
  </si>
  <si>
    <t>кредити фізичним особам-підприємцям</t>
  </si>
  <si>
    <t>іпотечні кредити фізичних осіб</t>
  </si>
  <si>
    <t xml:space="preserve">кредити на поточні потреби фізичним особам </t>
  </si>
  <si>
    <t>4.3</t>
  </si>
  <si>
    <t>4.4</t>
  </si>
  <si>
    <t>Інші фінансові активи:</t>
  </si>
  <si>
    <t>5.3</t>
  </si>
  <si>
    <t>дебіторська заборгованість за операціями з платіжними картками</t>
  </si>
  <si>
    <t>5.4</t>
  </si>
  <si>
    <t>5.5</t>
  </si>
  <si>
    <t>грошові кошти з обмеженим правом користування</t>
  </si>
  <si>
    <t>інші фінансові активи</t>
  </si>
  <si>
    <t>Усього фінансових активів, що обліковуються за амортизованою вартістю</t>
  </si>
  <si>
    <t>ФІНАНСОВІ ЗОБОВ’ЯЗАННЯ</t>
  </si>
  <si>
    <t>Кошти банків:</t>
  </si>
  <si>
    <t>7.1</t>
  </si>
  <si>
    <t>кореспондентські рахунки та депозити овернайт інших банків</t>
  </si>
  <si>
    <t>7.2</t>
  </si>
  <si>
    <t>державні та громадські організації</t>
  </si>
  <si>
    <t>інші юридичні особи</t>
  </si>
  <si>
    <t>фізичні особи</t>
  </si>
  <si>
    <t>Інші фінансові зобов’язання:</t>
  </si>
  <si>
    <t>кредиторська заборгованість за операціями з платіжними картками</t>
  </si>
  <si>
    <t>кредиторська заборгованість за операціями з іноземною валютою</t>
  </si>
  <si>
    <t>інші фінансові зобов’язання</t>
  </si>
  <si>
    <t>Усього фінансових зобов’язань, що обліковуються за амортизованою вартістю</t>
  </si>
  <si>
    <t>Кредити та дебіторська заборгованість</t>
  </si>
  <si>
    <t>Фінансові активи за справедливою вартістю з відображенням переоцінки як прибутку/збитку</t>
  </si>
  <si>
    <t>торгові активи</t>
  </si>
  <si>
    <t>активи, що обліковуються за справедливою вартістю через прибуток або збиток</t>
  </si>
  <si>
    <t>Провідний управлінський персонал</t>
  </si>
  <si>
    <t>Інші пов’язані сторони</t>
  </si>
  <si>
    <t>Сума кредитів, наданих пов’язаним сторонам протягом періоду</t>
  </si>
  <si>
    <t>Сума кредитів, погашених пов’язаними сторонами протягом періоду</t>
  </si>
  <si>
    <t>витрати</t>
  </si>
  <si>
    <t>нараховане зобов’язання</t>
  </si>
  <si>
    <t>Поточні виплати працівникам</t>
  </si>
  <si>
    <t>із затримкою платежу від  32 до 92 днів</t>
  </si>
  <si>
    <t>№ з/п</t>
  </si>
  <si>
    <t xml:space="preserve">Резерв під інші активи </t>
  </si>
  <si>
    <t>Знос на кінець попереднього періоду (на початок звітного періоду)</t>
  </si>
  <si>
    <t>Балансова вартість на кінець звітного періоду</t>
  </si>
  <si>
    <t>Знос на кінець звітного періоду</t>
  </si>
  <si>
    <t>Випуск нових акцій (паїв)</t>
  </si>
  <si>
    <t>Власні акції (паї), що викуплені в акціонерів (учасників)</t>
  </si>
  <si>
    <t>Усього скупного доходу</t>
  </si>
  <si>
    <t>8.1.</t>
  </si>
  <si>
    <t>8.2.</t>
  </si>
  <si>
    <t>Розрахунково-кассове обслуговування та інші доходи</t>
  </si>
  <si>
    <t>8.3.</t>
  </si>
  <si>
    <t>Нестачі та інші нарахування на працівників банку</t>
  </si>
  <si>
    <t>Інша дебіторська заборгованість за операціями з клієнтами банку</t>
  </si>
  <si>
    <t>Дебіторська заборгованість за податками та обов'язковими платежами, крім податку на прибуток</t>
  </si>
  <si>
    <t>Інша кредиторська заборгованість за операціями з банками </t>
  </si>
  <si>
    <t>Кредитові суми до з'ясування</t>
  </si>
  <si>
    <t>7.3.</t>
  </si>
  <si>
    <t>Кредиторська заборгованість за послуги</t>
  </si>
  <si>
    <t>прибуток звітного року, що очікує затвердження</t>
  </si>
  <si>
    <t xml:space="preserve"> </t>
  </si>
  <si>
    <t xml:space="preserve">Нарахований та відстрочений податок </t>
  </si>
  <si>
    <t xml:space="preserve">Кредити юридичним особам </t>
  </si>
  <si>
    <t xml:space="preserve">Кредити фізичним особам- підприємцям </t>
  </si>
  <si>
    <t xml:space="preserve">Резерв під знецінення кредитів </t>
  </si>
  <si>
    <t xml:space="preserve">Усього кредитів за мінусом резервів </t>
  </si>
  <si>
    <t>В т.ч. нараховані не отримані  доходи :</t>
  </si>
  <si>
    <t>Усього нарахованих доходів</t>
  </si>
  <si>
    <t>* -  до статті "Інші кредити, що надані фізичним особам"  відносяться кредити на пластикових картках та кредити по програмі "Швидка готівка".</t>
  </si>
  <si>
    <t>При погашенні раніше списаних кредитів за рахунок резерву, сума погашення відносилась на фінансовий результат.</t>
  </si>
  <si>
    <t xml:space="preserve">Виробництво </t>
  </si>
  <si>
    <t xml:space="preserve">Торгівля </t>
  </si>
  <si>
    <t xml:space="preserve">Сільське господарство </t>
  </si>
  <si>
    <t>Найменування рядка</t>
  </si>
  <si>
    <t>Максимальний розмір кредитного ризику на одного контрагента (%) </t>
  </si>
  <si>
    <t>Великі кредитні ризики (%)</t>
  </si>
  <si>
    <t>не більше 800%</t>
  </si>
  <si>
    <t>Максимальний розмір кредитів, гарантій та поручительств, наданих одному інсайдеру (%)</t>
  </si>
  <si>
    <t>Максимальний сукупний розмір кредитів, гарантій та поручительств, наданих інсайдерам (%)</t>
  </si>
  <si>
    <t>не більше 20%</t>
  </si>
  <si>
    <t>не більше 2%</t>
  </si>
  <si>
    <t>не більше 10%</t>
  </si>
  <si>
    <t>У Банку немає  фінансових та нефінансових активів, придбаних  шляхом звернення стягнення на предмет застави або реалізації права за іншими інструментами, що зменшують кредитний ризик .</t>
  </si>
  <si>
    <t xml:space="preserve">Вибуття </t>
  </si>
  <si>
    <t xml:space="preserve"> Вибуття </t>
  </si>
  <si>
    <t>Банк не надавав у заставу основні засоби та нематеріальні активи.</t>
  </si>
  <si>
    <t>*- В колонку "Будівлі, споруди та передавальні пристрої" входять також суми капітального ремонту орендованих приміщень та його зносу (обліковуються на рахунках 4500 та 4509).</t>
  </si>
  <si>
    <t>Дебіторська заборгованість за переказами (розрахунки з банками)</t>
  </si>
  <si>
    <t xml:space="preserve">Дебіторська заборгованість фізичних осіб </t>
  </si>
  <si>
    <t xml:space="preserve">ПАТ «А-БАНК» в 2009 році став Асоційованим членом Міжнародної платіжної системи  VISA International та розмістив  грошові кошти  на гарантійний депозит у сумі 50 тис. USD у банку, який виступив гарантом виконання зобов’язань ПАТ «А-БАНК»  перед VISA International.
ПАТ «А-БАНК» в 2010 році став Афілійованим членом Міжнародної платіжної системи  MasterCard International та розмістив  грошові кошти  на гарантійний депозит у сумі 50 тис. USD у банку, який виступив гарантом виконання зобов’язань ПАТ «А-БАНК»  перед MasterCard International. </t>
  </si>
  <si>
    <t>У Банку немає забезпечення, що перейшло у власність банку.</t>
  </si>
  <si>
    <t xml:space="preserve">Державне управління та діяльність громадських організацій </t>
  </si>
  <si>
    <t>Кошти небанківських фінансових установ</t>
  </si>
  <si>
    <t>Фізични особи</t>
  </si>
  <si>
    <t xml:space="preserve">Усього коштів клієнтів: </t>
  </si>
  <si>
    <t>Кредиторська заборгованість по орендній платі за грудень  звітного року, строк перерахування якої  - січень наступного року</t>
  </si>
  <si>
    <t>Інша кредиторська заборгованість</t>
  </si>
  <si>
    <t xml:space="preserve">Згідно  Рішення Комісії з питань нагляду та регулювання діяльності банків при Управлінні НБУ в Дніпропетровській області №2 від 22.01.2013р. ПАТ "А-БАНК" одержав дозвіл на врахування залучених коштів на умовах субординованого боргу до капіталу від інвестора юридичної особи-резидента в сумі 50 млн.грн. сроком до 28.11.2017р. відповідно до договору №1 від 27.11.2012р.  </t>
  </si>
  <si>
    <t xml:space="preserve">Процентна ставка по договору - 10%. </t>
  </si>
  <si>
    <t>Номінальна вартість однієї акції - 5,00 грн.</t>
  </si>
  <si>
    <t xml:space="preserve">Процентні доходи за грошовими коштами та їх еквівалентами </t>
  </si>
  <si>
    <t>Визнаний відстрочений податковий актив *</t>
  </si>
  <si>
    <t>Визнане відстрочене податкове зобов'язання **</t>
  </si>
  <si>
    <t>Процентні витрати іншим сегментам</t>
  </si>
  <si>
    <t>РЕЗУЛЬТАТ СЕГМЕНТА:
Прибуток/(збиток)  до оподаткування</t>
  </si>
  <si>
    <t>мiжбан- кiвська дiяльнiсть</t>
  </si>
  <si>
    <t>мiжбанкiвська дiяльнiсть</t>
  </si>
  <si>
    <t>* - за даними щоденного балансу #01</t>
  </si>
  <si>
    <t>Угоди, що укладаються з пов’язаними з банком особами, не передбачають більш сприятливі умови, ніж угоди, укладені з іншими особами – клієнтами банку.</t>
  </si>
  <si>
    <t xml:space="preserve">Звіт про фінансовий стан (Баланс) 
на кінець дня 31.12.2014 року
                                                                          </t>
  </si>
  <si>
    <t xml:space="preserve">Чистий дохід/(збиток), що визнаний безпосередньо у складі власного капіталу </t>
  </si>
  <si>
    <t xml:space="preserve">Прибуток/(збиток) за рік </t>
  </si>
  <si>
    <t>У 2013р. було  погашення контрагентами раніше списаної за рахунок спеціального резерву  безнадійної заборгованості  на суму 13 264 тис.грн.</t>
  </si>
  <si>
    <t>Була проведена відступка прав вимоги до боржників за кредитами, раніше списаними за разунок спеціального резерву, на суму 24 915 тис.грн., яка була також  віднесена на фінансовий результат.</t>
  </si>
  <si>
    <t>Розформування  та/або зменшння резерву</t>
  </si>
  <si>
    <t>Кредиторська заборгованість за гарантованими платежами</t>
  </si>
  <si>
    <t xml:space="preserve">Кредиторська заборгованість за операціями з клієнтами </t>
  </si>
  <si>
    <t>реалізований результат переоцінки, віднесений на нерозподілений прибуток  за попередні періоди</t>
  </si>
  <si>
    <t>*- 16% від суми витрат, які не входять до валових витрат</t>
  </si>
  <si>
    <t xml:space="preserve">**- 16% від  вартості торгових цінних паперів </t>
  </si>
  <si>
    <t>послуги корпора-тивним клієнтам</t>
  </si>
  <si>
    <t>дебіторська заборгованість за переказами (розрахунки з банками)</t>
  </si>
  <si>
    <t>Показники банку</t>
  </si>
  <si>
    <t>Нормативні показники для ощадного банку</t>
  </si>
  <si>
    <t>не більше 2%</t>
  </si>
  <si>
    <t xml:space="preserve">не більше 10% </t>
  </si>
  <si>
    <t xml:space="preserve">Опис і причини коригування
</t>
  </si>
  <si>
    <t>№ рахунку, дебет</t>
  </si>
  <si>
    <t>№ рахунку, кредит</t>
  </si>
  <si>
    <t xml:space="preserve">Сума коригування (тис. грн.) за 2014 рік
</t>
  </si>
  <si>
    <t>Звіт про
фінансовий стан за 2014 рік</t>
  </si>
  <si>
    <t>Звіт про прибутки і збитки та інший
сукупний дохід за 2014 рік</t>
  </si>
  <si>
    <t>1.</t>
  </si>
  <si>
    <t>Нерозподілений прибуток (непокритий збиток) попереднього періоду</t>
  </si>
  <si>
    <t>Нерозподілений прибуток (непокритий збиток) звітного періоду</t>
  </si>
  <si>
    <t>2.</t>
  </si>
  <si>
    <t>Податок на прибуток</t>
  </si>
  <si>
    <t>3.</t>
  </si>
  <si>
    <t>4.</t>
  </si>
  <si>
    <t>5.</t>
  </si>
  <si>
    <t>Інші  зобов'язання</t>
  </si>
  <si>
    <t>Перекласифікація комісійних доходів від кредитного обслуговування, пені та штрафів до процентних доходів</t>
  </si>
  <si>
    <t>Процентні доходи</t>
  </si>
  <si>
    <t>Закриття зустрічних залишків</t>
  </si>
  <si>
    <t>Відстрочене податкове зобов'язання</t>
  </si>
  <si>
    <t>Головний бухгалтер</t>
  </si>
  <si>
    <t xml:space="preserve">І.Ф. Маркова </t>
  </si>
  <si>
    <t>Трансформаційна таблиця 2014р.</t>
  </si>
  <si>
    <t>Відновлення транформаційної проводки у звіті за 2013р. - Витрати на аудит річного звіту за 2013р., термін сплати в 2014р.</t>
  </si>
  <si>
    <t>Витрати на аудит річного звіту за 2014р., термін сплати в 2015р.</t>
  </si>
  <si>
    <t>Відновлення транформаційної проводки у звіті за 2013р. - Відстрочений податковий актив - податок на прибуток від витрат на аудит звіту за 2013р., термін сплати в 2014р.</t>
  </si>
  <si>
    <t xml:space="preserve">Відстрочений податковий актив - податок на прибуток від витрат на аудит звіту за 2014р., термін сплати в 2015р. </t>
  </si>
  <si>
    <t>Резерв під знецінення кредитів</t>
  </si>
  <si>
    <t>Списана cумнівна заборгованість за рахунок резервів</t>
  </si>
  <si>
    <t xml:space="preserve">Кредити  корпоративних клієнтів та фізичним осіб-підприємців  </t>
  </si>
  <si>
    <t>Кредити  фізичних осіб</t>
  </si>
  <si>
    <t xml:space="preserve">Нараховані процентні доходиза кредитами корпоративних клієнтів та підприємців  </t>
  </si>
  <si>
    <t xml:space="preserve">Нараховані процентні доходи за кредитами фізичних осіб </t>
  </si>
  <si>
    <t>*- 18% від суми витрат, які не входять до валових витрат</t>
  </si>
  <si>
    <t xml:space="preserve">**- 18% від  вартості торгових цінних паперів </t>
  </si>
  <si>
    <t>Н.А. Крашеніннікова</t>
  </si>
  <si>
    <t>І.Ф. Маркова</t>
  </si>
  <si>
    <t>Вик. Т.О.Мальцева</t>
  </si>
  <si>
    <t>тел.(056) 789-63-55</t>
  </si>
  <si>
    <t>"23"  березня  2015 року</t>
  </si>
  <si>
    <t>Трансформаційна таблиця 2013р.</t>
  </si>
  <si>
    <t xml:space="preserve">Сума коригування (тис. грн.) за 2013 рік
</t>
  </si>
  <si>
    <t>Звіт про
фінансовий стан за 2013рік</t>
  </si>
  <si>
    <t>Звіт про прибутки і збитки та інший
сукупний дохід за 2013 рік</t>
  </si>
  <si>
    <t>Відновлення транформаційної проводки у звіті за 2012р. - Витрати на аудит річного звіту за 2012р., термін сплати в 2013р.</t>
  </si>
  <si>
    <t>Відновлення транформаційної проводки у звіті за 2012р. - Відстрочений податковий актив - податок на прибуток від витрат на аудит звіту за 2012р., термін сплати в 2013р.</t>
  </si>
  <si>
    <t>Відновлення транформаційної проводки у звіті за 2012р. - Закриття попередньої оплати   у  2013р. згідно актів виконаних робіт та накладних від 2012р.</t>
  </si>
  <si>
    <t>Відновлення транформаційної проводки у звіті за 2012р. - Відстрочений податковий актив -податок на прибуток від витрат на маркетинг (закриття попередньої оплати у  2013р.згідно актів виконаних робіт та накладних від 2012р.)</t>
  </si>
  <si>
    <t>Витрати на аудит річного звіту за 2013р., термін сплати в 2014р.</t>
  </si>
  <si>
    <t>Відстрочений податковий актив - податок на прибуток від витрат на аудит звіту за 2013р., термін сплати в 2014р.</t>
  </si>
  <si>
    <t>Перекласифікація інших фінансових зобов'язань у кошти клієнтів</t>
  </si>
  <si>
    <t>Інші  фінансові зобов'язання</t>
  </si>
  <si>
    <t>Кошти клієнтів  (юридичних осіб)</t>
  </si>
  <si>
    <t>Кошти клієнтів (фізичних осіб)</t>
  </si>
  <si>
    <t>8.</t>
  </si>
  <si>
    <t>6040, 6042</t>
  </si>
  <si>
    <t>9.</t>
  </si>
  <si>
    <t>9.1.</t>
  </si>
  <si>
    <t>9.2.</t>
  </si>
  <si>
    <t>2014 рік</t>
  </si>
  <si>
    <t>2013  рік</t>
  </si>
  <si>
    <t xml:space="preserve">Звіт про прибутки і збитки 
за 2014 рік
</t>
  </si>
  <si>
    <t xml:space="preserve">Звіт про сукупний дохід за 2014 рік
</t>
  </si>
  <si>
    <t xml:space="preserve">Звіт про рух грошових коштів 
за непрямим методом 
за 2014 рік
</t>
  </si>
  <si>
    <t>Скоригований залишок на 01.01.2013р.</t>
  </si>
  <si>
    <t>Скоригований залишок на 01.01.2014р.</t>
  </si>
  <si>
    <t>Залишок за 31.12.2014р.</t>
  </si>
  <si>
    <t>Залишок за 31.12.2012р.</t>
  </si>
  <si>
    <t>Сгоригований залишок за 31.12.2013р.</t>
  </si>
  <si>
    <t>2013 рік</t>
  </si>
  <si>
    <t>Фінансовий лізинг (оренда), що наданий фізичним особам</t>
  </si>
  <si>
    <t>Інші кредити фізичним особам *</t>
  </si>
  <si>
    <t>Фінансовий лізинг, що наданий фізичним особам</t>
  </si>
  <si>
    <t>Нормативні показники ощадного банку</t>
  </si>
  <si>
    <t>Балансова вартість на 01.01.2013 р.:</t>
  </si>
  <si>
    <t>Знос на 01.01.2013 р.</t>
  </si>
  <si>
    <t>Балансова вартість за 31.12.2013 р. (на 01.01.2014 р.):</t>
  </si>
  <si>
    <t>У 2014р. було  погашення контрагентами раніше списаної за рахунок спеціального резерву  безнадійної заборгованості  на суму 8 022 тис.грн.</t>
  </si>
  <si>
    <t>3.1.</t>
  </si>
  <si>
    <t>3.2.</t>
  </si>
  <si>
    <t>3.3.</t>
  </si>
  <si>
    <t>3.4.</t>
  </si>
  <si>
    <t>На 01.01.2015р. субординований борг у сумі 30  млн.грн.  входить до складу регулятивного капіталу.</t>
  </si>
  <si>
    <t>Залишок на 01.01.2013р.</t>
  </si>
  <si>
    <t>Залишок за 31.12.2013р. (залишок на 01.01.2014р.)</t>
  </si>
  <si>
    <t>1</t>
  </si>
  <si>
    <t>1.1.</t>
  </si>
  <si>
    <t>Операції з пластиковими картками</t>
  </si>
  <si>
    <t>Надлишки каси</t>
  </si>
  <si>
    <t>Дохід від надання авто в фінансовий лізинг</t>
  </si>
  <si>
    <t>Повернення судових витрат</t>
  </si>
  <si>
    <t>Інформаційно-консультативні послуги</t>
  </si>
  <si>
    <t>Бланки пластикових карток</t>
  </si>
  <si>
    <t>Списані активи при відступленні права вимоги</t>
  </si>
  <si>
    <t>У розрахунок активів не включені прострочені кредити та прострочені відсотки.</t>
  </si>
  <si>
    <t>Активи не зменшені на страхові резерви (за кредитами, за дебіторською заборгованістю, іншими нарахованими доходами).</t>
  </si>
  <si>
    <t>Чистий та скоригований прибуток/(збиток) на одну просту акцію , грн.</t>
  </si>
  <si>
    <t>Чистий та скоригований прибуток/(збиток) на одну привілейовану акцію , грн.</t>
  </si>
  <si>
    <t>Залишок на 01.01.2014р.</t>
  </si>
  <si>
    <t xml:space="preserve">Виплати провідному управлінському персоналу   приведені по 6 особам.  Пов’язані сторони користуються банківськими продуктами на загальних умовах, як діють для всіх клієнтів банку. Угоди, що укладаються з пов’язаними з банком особами, не передбачають більш сприятливі умови, ніж угоди, укладені з іншими особами – клієнтами банку.
Методи оцінки активів та зобов’язань за операціями з пов’язаними сторонами не відрізняються від загальних (за операціями з іншими клієнтами). 
Ліміти на проведення активних операцій з пов’язаними сторонами встановлюються банком в межах:
- нормативу максимального розміру кредитів, гарантій та поручительств, наданих одному інсайдеру (Н9);
- нормативу максимального сукупного розміру кредитів, гарантій та поручительств, наданих інсайдерам(Н10).
</t>
  </si>
  <si>
    <t xml:space="preserve">Резерв під заборгованість за кредитами </t>
  </si>
  <si>
    <t>Зміцнення долара США на 5%</t>
  </si>
  <si>
    <t>Послаблення долара США на 5%</t>
  </si>
  <si>
    <t>Зміцнення євро на 5%</t>
  </si>
  <si>
    <t>Послаблення євро на 5%</t>
  </si>
  <si>
    <t>Середньозважений валютний курс за 2014 рік</t>
  </si>
  <si>
    <t>Середньозважений валютний курс за 2013 рік</t>
  </si>
  <si>
    <t>1.7.</t>
  </si>
  <si>
    <t>1.7.1</t>
  </si>
  <si>
    <t>1.7.2</t>
  </si>
  <si>
    <t>1.7.3</t>
  </si>
  <si>
    <t>2.3.</t>
  </si>
  <si>
    <t>2.4.</t>
  </si>
  <si>
    <t>2.4.1</t>
  </si>
  <si>
    <t>2.4.2.</t>
  </si>
  <si>
    <t>2.5.</t>
  </si>
  <si>
    <t>3.5.</t>
  </si>
  <si>
    <t>3.6.</t>
  </si>
  <si>
    <t xml:space="preserve">Відбулися зміни у керівних органах Банку:
</t>
  </si>
  <si>
    <t>-вирішено до дати отримання письмової згоди Національного банку України на вступ Кандаурова Юрія Васильовича на посаду Голови Правління Банку, обрати (призначити) пані Крашеніннікову Наталію Альбертівну тимчасово виконуючою обов'язки Голови Правління Банку.</t>
  </si>
  <si>
    <t>в.о. Голови Правління</t>
  </si>
  <si>
    <t>Звіт про зміни у власному капіталі (Звіт про власний капітал) за 2014 рік</t>
  </si>
  <si>
    <t xml:space="preserve">Банк  отримав  доходи від операцій з одним зовнішнім клієнтом,  які  становлять  13,7%  доходів банку (65 240 тис.грн.)  - процентні доходи по залишкам на корреспондетських рахунках ЛОРО у надійному першокласному банку України (сегмент- міжбанківська діяльність)
</t>
  </si>
  <si>
    <t xml:space="preserve">Банк  отримав  доходи від операцій з одним зовнішнім клієнтом,  які  становлять  11,7%  доходів банку (72 028 тис.грн.)  - процентні доходи по залишкам на корреспондетських рахунках ЛОРО у надійному першокласному банку України (сегмент- міжбанківська діяльність)
</t>
  </si>
  <si>
    <t>Примітка 8. Кредити та заборгованість клієнтів</t>
  </si>
  <si>
    <t>Таблиця 8.1. Кредити та заборгованість клієнтів</t>
  </si>
  <si>
    <t>Таблиця 8.2. Аналіз зміни резервів під заборгованість за кредитами за 2014 рік</t>
  </si>
  <si>
    <t>Таблиця 8.3. Аналіз зміни резервів під заборгованість за кредитами за 2013 рік.</t>
  </si>
  <si>
    <t>Таблиця 8.4. Структура кредитів за видами економічної діяльності</t>
  </si>
  <si>
    <t>Таблиця 8.5. Інформація про кредити в розрізі видів забезпечення за 2014 рік</t>
  </si>
  <si>
    <t>Таблиця 8.6. Інформація про кредити в розрізі видів забезпечення за 2013 рік</t>
  </si>
  <si>
    <t xml:space="preserve">Таблиця 8.7. Аналіз кредитної якості кредитів за 2014 рік </t>
  </si>
  <si>
    <t>Таблиця 8.8. Аналіз кредитної якості кредитів за 2013 рік</t>
  </si>
  <si>
    <t>Таблиця 8.9. Вплив вартості застави на якість кредиту за 2014 рік</t>
  </si>
  <si>
    <t>Таблиця 8.10.  Вплив вартості застави на якість кредиту за 2013 рік</t>
  </si>
  <si>
    <t>Примітка 9. Основні засоби та нематеріальні активи</t>
  </si>
  <si>
    <t xml:space="preserve">Таблиця 9. Основні засоби та нематеріальні активи. </t>
  </si>
  <si>
    <t>Примітка 10. Інші фінансові активи</t>
  </si>
  <si>
    <t>Таблиця 10.1. Інші фінансові активи</t>
  </si>
  <si>
    <t xml:space="preserve">Таблиця 10.2. Аналіз зміни резерву під знецінення інших фінансових активів за 2014р.
</t>
  </si>
  <si>
    <t>Таблиця 10.3 Аналіз зміни резерву під знецінення інших фінансових активів за 2013 р.</t>
  </si>
  <si>
    <t>Таблиця 10.4 Аналіз кредитної якості інших фінансових активів за 2014р.</t>
  </si>
  <si>
    <t>Таблиця 10.5. Аналіз кредитної якості інших фінансових активів за 2013р.</t>
  </si>
  <si>
    <t>Примітка 11. Інші активи</t>
  </si>
  <si>
    <t>Таблиця 11.1 Інші активи</t>
  </si>
  <si>
    <t>Примітка 12. Кошти банків</t>
  </si>
  <si>
    <t>Примітка 13. Кошти клієнтів</t>
  </si>
  <si>
    <t>Таблиця 13.1. Кошти клієнтів</t>
  </si>
  <si>
    <t>Таблиця 13.2. Розподіл коштів клієнтів за видами економічної діяльності</t>
  </si>
  <si>
    <t>Примітка 14. Резерви за зобов'язаннями</t>
  </si>
  <si>
    <t>Таблиця 14.1 Зміни резервів за зобов’язаннями за 2014 р.</t>
  </si>
  <si>
    <t>Таблиця 14.2 Зміни резервів за зобов’язаннями за 2013 р.</t>
  </si>
  <si>
    <t>Примітка 15. Інші фінансові зобов'язання</t>
  </si>
  <si>
    <t>Таблиця 15.1. Інші фінансові зобов'язання</t>
  </si>
  <si>
    <t>Примітка 16. Інші зобов'язання</t>
  </si>
  <si>
    <t>Примітка 17. Субординований борг</t>
  </si>
  <si>
    <t>Примітка 18. Статутний капітал та емісійні  різниці (емісійний дохід)</t>
  </si>
  <si>
    <t xml:space="preserve">Примітка 19. Резерви переоцінки (компоненти іншого сукупного доходу) </t>
  </si>
  <si>
    <t>Примітка 20. Аналіз активів та зобов’язань за строками їх погашення</t>
  </si>
  <si>
    <t>Примітка 21. Процентні доходи та витрати</t>
  </si>
  <si>
    <t xml:space="preserve">Примітка 22. Комісійні доходи та витрати </t>
  </si>
  <si>
    <t>Примітка 23. Інші операційні доходи</t>
  </si>
  <si>
    <t>Примітка 24. Адміністративні та інші операційні витрати</t>
  </si>
  <si>
    <t>Примітка 25. Витрати на податок на прибуток</t>
  </si>
  <si>
    <t>Таблиця 25.1. Витрати на сплату податку на прибуток</t>
  </si>
  <si>
    <t>Таблиця 25.2. Податкові наслідки, пов’язані з визнанням відстрочених податкових активів та відстрочених податкових зобов’язань за 2014 рік</t>
  </si>
  <si>
    <t>Таблиця 25.3. Податкові наслідки, пов’язані з визнанням відстрочених податкових активів та відстрочених податкових зобов’язань за 2013 рік</t>
  </si>
  <si>
    <t>Примітка 26. Прибуток/(збиток) на одну просту та привілейовану акцію</t>
  </si>
  <si>
    <t>Таблиця 26.1. Чистий та скоригований прибуток/(збиток) на одну просту та привілейовану акцію</t>
  </si>
  <si>
    <t>Таблиця 26.2. Розрахунок прибутку/(збитку), що належить власникам простих та привілейованих акцій банку</t>
  </si>
  <si>
    <t>Примітка 27. Операційні сегменти</t>
  </si>
  <si>
    <t>Таблиця 27.1. Доходи, витрати та результати звітних сегментів за 2014 рік</t>
  </si>
  <si>
    <t>Таблиця 27.2 Доходи, витрати та результати звітних сегментів за 2013 рік</t>
  </si>
  <si>
    <t>Таблиця 27.3. Активи та зобов'язання звітних сегментів за 2014 рік</t>
  </si>
  <si>
    <t>Таблиця 27.4. Активи та зобов’язання звітних сегментів за 2013 рік</t>
  </si>
  <si>
    <t>Таблиця 27.5. Інформація про географічні регіони</t>
  </si>
  <si>
    <t>Таблиця 28.1. Аналіз валютного ризику</t>
  </si>
  <si>
    <t>Таблиця 28.2. Зміна прибутку або збитку та власного капіталу в результаті можливих змін офіційного курсу гривні до іноземних валют, що встановлені на звітну дату, за умови, що всі інші змінні характеристики залишаються фіксованими</t>
  </si>
  <si>
    <t>Таблиця 28.3. Зміна прибутку або збитку та власного капіталу в результаті можливих змін офіційного курсу гривні до іноземних валют, що встановлений як середньозважений курс, за умови, що всі інші змінні характеристики залишаються фіксованими</t>
  </si>
  <si>
    <t>Таблиця 28.4. Загальний аналіз процентного ризику</t>
  </si>
  <si>
    <t>Таблиця 28.5. Моніторинг процентних ставок за фінансовими інструментами</t>
  </si>
  <si>
    <r>
      <t xml:space="preserve">За підсумками розрахунку станом на 01.01.15р., зміна на 1% ставки матиме вплив на відсотковий дохід у розмірі до (+/-) </t>
    </r>
    <r>
      <rPr>
        <b/>
        <sz val="10"/>
        <color indexed="8"/>
        <rFont val="Times New Roman"/>
        <family val="1"/>
        <charset val="204"/>
      </rPr>
      <t xml:space="preserve">2,9 млн. грн </t>
    </r>
    <r>
      <rPr>
        <sz val="10"/>
        <color indexed="8"/>
        <rFont val="Times New Roman"/>
        <family val="1"/>
        <charset val="204"/>
      </rPr>
      <t xml:space="preserve">(1,2% регулятивного капіталу на 01.01.15), тобто ризик є помірним.  Даний розрахунок проведений шляхом множення GAP на передбачувані зміни відсоткової ставки, при цьому GAP зважується  на період  можливої дії відсоткової ставки. </t>
    </r>
  </si>
  <si>
    <r>
      <t xml:space="preserve">Відсотки за залученими від клиєнтів коштами та за наданими клиєнтам кредитами надаются за фіксованими ставками
В річному діапазоні показник (кумулятивний  GAP/ активи,%)   коливається від </t>
    </r>
    <r>
      <rPr>
        <b/>
        <sz val="10"/>
        <color indexed="8"/>
        <rFont val="Times New Roman"/>
        <family val="1"/>
        <charset val="204"/>
      </rPr>
      <t xml:space="preserve"> -1%</t>
    </r>
    <r>
      <rPr>
        <sz val="10"/>
        <color indexed="8"/>
        <rFont val="Times New Roman"/>
        <family val="1"/>
        <charset val="204"/>
      </rPr>
      <t xml:space="preserve"> до</t>
    </r>
    <r>
      <rPr>
        <b/>
        <sz val="10"/>
        <color indexed="8"/>
        <rFont val="Times New Roman"/>
        <family val="1"/>
        <charset val="204"/>
      </rPr>
      <t xml:space="preserve"> +43 % </t>
    </r>
    <r>
      <rPr>
        <sz val="10"/>
        <color indexed="8"/>
        <rFont val="Times New Roman"/>
        <family val="1"/>
        <charset val="204"/>
      </rPr>
      <t>. 
Строковість операцій, чутливих до зміни відсоткових ставок</t>
    </r>
    <r>
      <rPr>
        <b/>
        <sz val="10"/>
        <color indexed="8"/>
        <rFont val="Times New Roman"/>
        <family val="1"/>
        <charset val="204"/>
      </rPr>
      <t xml:space="preserve"> </t>
    </r>
    <r>
      <rPr>
        <sz val="10"/>
        <color indexed="8"/>
        <rFont val="Times New Roman"/>
        <family val="1"/>
        <charset val="204"/>
      </rPr>
      <t xml:space="preserve"> в 2014 році порівняно із 2013 роком змінилась наступним чином:
- частка кредитів клієнтам строком погашення до 6 місяців зросла на</t>
    </r>
    <r>
      <rPr>
        <b/>
        <sz val="10"/>
        <color indexed="8"/>
        <rFont val="Times New Roman"/>
        <family val="1"/>
        <charset val="204"/>
      </rPr>
      <t xml:space="preserve"> 22%</t>
    </r>
    <r>
      <rPr>
        <sz val="10"/>
        <color indexed="8"/>
        <rFont val="Times New Roman"/>
        <family val="1"/>
        <charset val="204"/>
      </rPr>
      <t xml:space="preserve"> (з 40% до 62%)
- частка кошітв клієнтів  строком погашення до 6 місяців зросла на </t>
    </r>
    <r>
      <rPr>
        <b/>
        <sz val="10"/>
        <color indexed="8"/>
        <rFont val="Times New Roman"/>
        <family val="1"/>
        <charset val="204"/>
      </rPr>
      <t xml:space="preserve"> 8% (</t>
    </r>
    <r>
      <rPr>
        <sz val="10"/>
        <color indexed="8"/>
        <rFont val="Times New Roman"/>
        <family val="1"/>
        <charset val="204"/>
      </rPr>
      <t>з 70% до 78%)
Тобто, відбулося скорочення строковості активних та пасивних операцій. 
Значна частина операцій з клієнтами  має короткостроковий характер: кошти клієнтів погашенням до 1 року становять</t>
    </r>
    <r>
      <rPr>
        <b/>
        <sz val="10"/>
        <color indexed="8"/>
        <rFont val="Times New Roman"/>
        <family val="1"/>
        <charset val="204"/>
      </rPr>
      <t xml:space="preserve"> 97% </t>
    </r>
    <r>
      <rPr>
        <sz val="10"/>
        <color indexed="8"/>
        <rFont val="Times New Roman"/>
        <family val="1"/>
        <charset val="204"/>
      </rPr>
      <t xml:space="preserve">від їх загального обєму, кредити клієнтів погашенням до 1 року становять </t>
    </r>
    <r>
      <rPr>
        <b/>
        <sz val="10"/>
        <color indexed="8"/>
        <rFont val="Times New Roman"/>
        <family val="1"/>
        <charset val="204"/>
      </rPr>
      <t>79%</t>
    </r>
    <r>
      <rPr>
        <sz val="10"/>
        <color indexed="8"/>
        <rFont val="Times New Roman"/>
        <family val="1"/>
        <charset val="204"/>
      </rPr>
      <t xml:space="preserve"> портфелю. </t>
    </r>
  </si>
  <si>
    <t>2.2.1</t>
  </si>
  <si>
    <t>8</t>
  </si>
  <si>
    <t>9</t>
  </si>
  <si>
    <t>Чистий розрив за процентними ставками за 31.12.2014р.</t>
  </si>
  <si>
    <t>Чистий розрив за процентними ставками за 31.12.2013р.</t>
  </si>
  <si>
    <t>Таблиця 28.6. Аналіз географічної концентрації фінансових активів та зобов’язань за 2014 рік</t>
  </si>
  <si>
    <t>Таблиця 28.7 Аналіз географічної концентрації фінансових активів та зобов’язань за 2013 рік</t>
  </si>
  <si>
    <t>Таблиця 28.8. Аналіз фінансових зобов’язань за строками погашення за звітний період</t>
  </si>
  <si>
    <t>Таблиця 28.9. Аналіз фінансових зобов’язань за строками погашення за 2013 рік</t>
  </si>
  <si>
    <t>Таблиця 28.10. Аналіз фінансових активів та зобов’язань за строками погашення на основі очікуваних строків погашення за 2014 рік</t>
  </si>
  <si>
    <t>Таблиця 28.11.  Аналіз фінансових активів та зобов’язань за строками погашення на основі очікуваних строків погашення за 2013 рік</t>
  </si>
  <si>
    <t>Примітка 29. Управління капіталом</t>
  </si>
  <si>
    <t>Таблиця 29. Структура регулятивного капіталу</t>
  </si>
  <si>
    <t xml:space="preserve">Таблиця 29.1. Структура регулятивного капіталу
</t>
  </si>
  <si>
    <t>Примітка 30. Потенційні зобов'язання банку</t>
  </si>
  <si>
    <t>Таблиця 30.1. Майбутні мінімальні орендні платежі за невідмовним договором про оперативний лізинг (оренду)</t>
  </si>
  <si>
    <t>Таблиця 30.2. Структура зобов'язань з кредитування</t>
  </si>
  <si>
    <t>Таблиця 30.3. Зобов’язання з кредитування у розрізі валют</t>
  </si>
  <si>
    <t>Примітка 31. Справедлива вартість фінансових інструментів</t>
  </si>
  <si>
    <t>Таблиця 31.1. Аналіз фінансових інструментів, що обліковуються за амортизованою собівартістю</t>
  </si>
  <si>
    <t>Примітка 32. Подання фінансових інструментів за категоріями оцінки</t>
  </si>
  <si>
    <t>Таблиця 32.1. Фінансові активи за категоріями оцінки за 2014 рік</t>
  </si>
  <si>
    <t>Таблиця 32.2 Фінансові активи за категоріями оцінки за 2013 рік</t>
  </si>
  <si>
    <t>Примітка 33. Операції з пов’язаними сторонами</t>
  </si>
  <si>
    <t>Таблиця 33.1. Залишки за операціями з пов’язаними сторонами за станом на кінець 2014 року</t>
  </si>
  <si>
    <t>2.5</t>
  </si>
  <si>
    <t>2.6</t>
  </si>
  <si>
    <t>фінансовий лізинг, що наданий фізичним особам</t>
  </si>
  <si>
    <t>7.3</t>
  </si>
  <si>
    <t>Таблиця 33.2. Доходи та витрати за операціями з пов’язаними сторонами за 2014 рік</t>
  </si>
  <si>
    <t>Таблиця 33.3. Загальна сума кредитів, наданих пов’язаним сторонам та погашених пов’язаними сторонами протягом 2014 року</t>
  </si>
  <si>
    <t>Таблиця 33.4 Залишки за операціями з пов’язаними сторонами за станом на кінець 2013 року</t>
  </si>
  <si>
    <t>Таблиця 33.5 Доходи та витрати за операціями з пов’язаними сторонами за 2013 рік</t>
  </si>
  <si>
    <t>Таблиця 33.6 Загальна сума кредитів, наданих пов’язаним сторонам та погашених пов’язаними сторонами протягом 2013 року.</t>
  </si>
  <si>
    <t>Таблиця 33.7. Виплати провідному управлінському персоналу</t>
  </si>
  <si>
    <t>Примітка 34. Події після дати балансу</t>
  </si>
  <si>
    <t>-  обов'язки Голови Наглядової ради Банку  з 11.02.2015р. до моменту обрання Голови Наглядової ради Загальними зборами акціонерів Банку  виконує пан Мамаєв Валерій Володимирович,</t>
  </si>
  <si>
    <t>- 12.02.2015р. вирішено обрати (призначити) Головою Правління Банку пана Кандаурова Юрія Васильовича (після отримання письмової згоди Національного банку України на вступ Кандаурова Юрія Васильовича на посаду Голови Правління Банку),</t>
  </si>
  <si>
    <t>Кредити та заборгованість клієнтів*</t>
  </si>
  <si>
    <t>Інші фінансові активи*</t>
  </si>
  <si>
    <t>*- активи без врахування просроченої заборгованості та резервів</t>
  </si>
  <si>
    <t>Сукупний розрив ліквідності на кінець дня 31.12.2013р.</t>
  </si>
  <si>
    <t>Чистий розрив ліквідності на кінець дня 31.12.2014р.</t>
  </si>
  <si>
    <t>Сукупний розрив ліквідності на кінець дня 31.12.2014р.</t>
  </si>
  <si>
    <t>Чистий розрив ліквідності на кінець дня 31.12.2013р.</t>
  </si>
  <si>
    <t>Усього фінансових активів, чутливих до зміни відсотків</t>
  </si>
  <si>
    <t>Усього фінансових зобов'язань, чутливих до зміни відсотків</t>
  </si>
  <si>
    <t>Стаття "Прострочені та незнецінені кредити"  включає забезпечені кредити, справедлива вартість забезпечення за якими покриває прострочені платежі за процентами та основною сумою боргу. Суми, відображені як прострочені та незнецінені, являють собою весь залишок за такими кредитами, а не тільки прострочені суми за окремими платежами.</t>
  </si>
  <si>
    <t xml:space="preserve">(тис. грн.)
</t>
  </si>
  <si>
    <t>На 01.01.2014 р. у балансі банку були враховані 555  акцій  MASTERCARD INCORPORATED по номінальній вартості 0,0001 USD за 1 акцію. У січні 2014 р.  акціонери додатково одержали по 9 акцій на кожну акцію, номінальна вартість не змінилася. На 01.01.2015 р. на балансі банку враховані 5550 акцій MASTERCARD INCORPORATED на  загальну суму в гривневому еквіваленті 13,13 грн,  які оцінені по справедливій вартості на суму  7540 тис. грн. ,  боргових цінних паперів у торговому портфелі банку не було.</t>
  </si>
  <si>
    <t xml:space="preserve">Кредити за операціями репо  банком не надавалися. </t>
  </si>
  <si>
    <t xml:space="preserve">На початку звітного року Банк переглянув методи амортизації та діапазон строків корисного використання основних засобів. Метод амортизації залишився без змін - прямолінійний.  </t>
  </si>
  <si>
    <t xml:space="preserve">Банк застосовує прямолінійний метод при нарахуванні амортизації нематеріальних активів, за яким річна сума амортизації визначається діленням вартості, що амортизується, на очікуваний період часу корисного використання нематеріального активу. 
</t>
  </si>
  <si>
    <t>Протягом звітного року Банк  здійснив перегляд строків корисного використання нематеріальних активів і, враховуючи те, що вони є оптимальними,  залишив їх без змін.</t>
  </si>
  <si>
    <t>Географічні  сегменти  Банку  показані  у  цій  фінансовій  звітності  окремо  виходячи  з фактичного місця діяльності контрагента, тобто з урахуванням не юридичного, а економічного ризику.</t>
  </si>
  <si>
    <t>чистий прибуток/(збиток) на одну просту акцію, грн.</t>
  </si>
</sst>
</file>

<file path=xl/styles.xml><?xml version="1.0" encoding="utf-8"?>
<styleSheet xmlns="http://schemas.openxmlformats.org/spreadsheetml/2006/main">
  <numFmts count="11">
    <numFmt numFmtId="6" formatCode="#,##0&quot;р.&quot;;[Red]\-#,##0&quot;р.&quot;"/>
    <numFmt numFmtId="43" formatCode="_-* #,##0.00_р_._-;\-* #,##0.00_р_._-;_-* &quot;-&quot;??_р_._-;_-@_-"/>
    <numFmt numFmtId="164" formatCode="#,##0\ ;\(#,##0\)"/>
    <numFmt numFmtId="165" formatCode="0_);[Red]\(0\)"/>
    <numFmt numFmtId="166" formatCode="#,##0_);\(#,##0\)"/>
    <numFmt numFmtId="167" formatCode="#,##0;\(#,##0\);\-"/>
    <numFmt numFmtId="168" formatCode="_-* #,##0_р_._-;\-* #,##0_р_._-;_-* &quot;-&quot;??_р_._-;_-@_-"/>
    <numFmt numFmtId="169" formatCode="_-* #,##0_р_._-;\-* #,##0_р_._-;_-* \-??_р_._-;_-@_-"/>
    <numFmt numFmtId="170" formatCode="\ #,##0.00&quot;    &quot;;\-#,##0.00&quot;    &quot;;&quot; -&quot;#&quot;    &quot;;@\ "/>
    <numFmt numFmtId="171" formatCode="#,##0;\(#,##0\);\-_*"/>
    <numFmt numFmtId="172" formatCode="_(* #,##0_);_(* \(#,##0\);_(* &quot;-&quot;_);_(@_)"/>
  </numFmts>
  <fonts count="96">
    <font>
      <sz val="10"/>
      <name val="Courier New"/>
      <family val="3"/>
      <charset val="204"/>
    </font>
    <font>
      <sz val="11"/>
      <color theme="1"/>
      <name val="Calibri"/>
      <family val="2"/>
      <charset val="204"/>
      <scheme val="minor"/>
    </font>
    <font>
      <sz val="11"/>
      <color theme="1"/>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sz val="10"/>
      <name val="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u/>
      <sz val="8.6999999999999993"/>
      <color indexed="12"/>
      <name val="Courier New"/>
      <family val="3"/>
      <charset val="204"/>
    </font>
    <font>
      <sz val="11"/>
      <name val="Times New Roman"/>
      <family val="1"/>
      <charset val="204"/>
    </font>
    <font>
      <b/>
      <sz val="10"/>
      <color indexed="8"/>
      <name val="Times New Roman"/>
      <family val="1"/>
      <charset val="204"/>
    </font>
    <font>
      <sz val="9"/>
      <name val="Times New Roman"/>
      <family val="1"/>
      <charset val="204"/>
    </font>
    <font>
      <sz val="9"/>
      <color indexed="8"/>
      <name val="Times New Roman"/>
      <family val="1"/>
      <charset val="204"/>
    </font>
    <font>
      <b/>
      <sz val="10"/>
      <name val="Times New Roman"/>
      <family val="1"/>
      <charset val="204"/>
    </font>
    <font>
      <u/>
      <sz val="9"/>
      <color indexed="12"/>
      <name val="Times New Roman"/>
      <family val="1"/>
      <charset val="204"/>
    </font>
    <font>
      <b/>
      <sz val="9"/>
      <name val="Times New Roman"/>
      <family val="1"/>
      <charset val="204"/>
    </font>
    <font>
      <sz val="7"/>
      <color indexed="8"/>
      <name val="Times New Roman"/>
      <family val="1"/>
      <charset val="204"/>
    </font>
    <font>
      <sz val="10"/>
      <color indexed="8"/>
      <name val="Times New Roman"/>
      <family val="1"/>
      <charset val="204"/>
    </font>
    <font>
      <sz val="7"/>
      <name val="Times New Roman"/>
      <family val="1"/>
      <charset val="204"/>
    </font>
    <font>
      <u/>
      <sz val="10"/>
      <color indexed="12"/>
      <name val="Times New Roman"/>
      <family val="1"/>
      <charset val="204"/>
    </font>
    <font>
      <b/>
      <sz val="8"/>
      <name val="Times New Roman"/>
      <family val="1"/>
      <charset val="204"/>
    </font>
    <font>
      <sz val="8"/>
      <name val="Times New Roman"/>
      <family val="1"/>
      <charset val="204"/>
    </font>
    <font>
      <b/>
      <sz val="9"/>
      <color indexed="8"/>
      <name val="Times New Roman"/>
      <family val="1"/>
      <charset val="204"/>
    </font>
    <font>
      <sz val="10"/>
      <color indexed="12"/>
      <name val="Times New Roman"/>
      <family val="1"/>
      <charset val="204"/>
    </font>
    <font>
      <sz val="10"/>
      <name val="Times New Roman"/>
      <family val="1"/>
    </font>
    <font>
      <sz val="10"/>
      <color indexed="60"/>
      <name val="Times New Roman"/>
      <family val="1"/>
      <charset val="204"/>
    </font>
    <font>
      <sz val="10"/>
      <name val="Times New Roman"/>
      <family val="1"/>
      <charset val="1"/>
    </font>
    <font>
      <sz val="10"/>
      <name val="Times;Times New Roman"/>
      <family val="1"/>
      <charset val="204"/>
    </font>
    <font>
      <b/>
      <sz val="11"/>
      <name val="Times New Roman"/>
      <family val="1"/>
      <charset val="204"/>
    </font>
    <font>
      <sz val="10"/>
      <color indexed="8"/>
      <name val="Times New Roman"/>
      <family val="1"/>
    </font>
    <font>
      <sz val="9.5"/>
      <name val="Times New Roman"/>
      <family val="1"/>
    </font>
    <font>
      <sz val="10"/>
      <name val="Courier New"/>
      <family val="3"/>
      <charset val="204"/>
    </font>
    <font>
      <sz val="9"/>
      <name val="Arial"/>
      <family val="2"/>
      <charset val="204"/>
    </font>
    <font>
      <sz val="10"/>
      <name val="Courier New"/>
      <family val="3"/>
    </font>
    <font>
      <b/>
      <u/>
      <sz val="10"/>
      <color indexed="12"/>
      <name val="Times New Roman"/>
      <family val="1"/>
      <charset val="204"/>
    </font>
    <font>
      <sz val="11"/>
      <color theme="1"/>
      <name val="Calibri"/>
      <family val="2"/>
      <charset val="204"/>
      <scheme val="minor"/>
    </font>
    <font>
      <sz val="11"/>
      <color theme="1"/>
      <name val="Calibri"/>
      <family val="2"/>
      <scheme val="minor"/>
    </font>
    <font>
      <u/>
      <sz val="10"/>
      <color rgb="FF0070C0"/>
      <name val="Times New Roman"/>
      <family val="1"/>
      <charset val="204"/>
    </font>
    <font>
      <sz val="9"/>
      <color rgb="FF000000"/>
      <name val="Times New Roman"/>
      <family val="1"/>
      <charset val="204"/>
    </font>
    <font>
      <b/>
      <sz val="9"/>
      <color rgb="FF000000"/>
      <name val="Times New Roman"/>
      <family val="1"/>
      <charset val="204"/>
    </font>
    <font>
      <sz val="10"/>
      <color rgb="FF000000"/>
      <name val="Times New Roman"/>
      <family val="1"/>
      <charset val="204"/>
    </font>
    <font>
      <b/>
      <sz val="10"/>
      <name val="Courier New"/>
      <family val="3"/>
      <charset val="204"/>
    </font>
    <font>
      <b/>
      <sz val="9"/>
      <name val="Courier New"/>
      <family val="3"/>
      <charset val="204"/>
    </font>
    <font>
      <sz val="10"/>
      <name val="Arial"/>
      <family val="2"/>
    </font>
    <font>
      <b/>
      <sz val="10"/>
      <name val="Times New Roman"/>
      <family val="1"/>
    </font>
    <font>
      <sz val="11"/>
      <color rgb="FF000000"/>
      <name val="Times New Roman"/>
      <family val="1"/>
      <charset val="204"/>
    </font>
    <font>
      <b/>
      <sz val="10"/>
      <color theme="1"/>
      <name val="Courier New"/>
      <family val="3"/>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9"/>
      <color theme="1"/>
      <name val="Tahoma"/>
      <family val="2"/>
      <charset val="204"/>
    </font>
    <font>
      <sz val="9"/>
      <color theme="0"/>
      <name val="Tahoma"/>
      <family val="2"/>
      <charset val="204"/>
    </font>
    <font>
      <sz val="9"/>
      <color rgb="FF3F3F76"/>
      <name val="Tahoma"/>
      <family val="2"/>
      <charset val="204"/>
    </font>
    <font>
      <b/>
      <sz val="9"/>
      <color rgb="FF3F3F3F"/>
      <name val="Tahoma"/>
      <family val="2"/>
      <charset val="204"/>
    </font>
    <font>
      <b/>
      <sz val="9"/>
      <color rgb="FFFA7D00"/>
      <name val="Tahoma"/>
      <family val="2"/>
      <charset val="204"/>
    </font>
    <font>
      <b/>
      <sz val="15"/>
      <color theme="3"/>
      <name val="Tahoma"/>
      <family val="2"/>
      <charset val="204"/>
    </font>
    <font>
      <b/>
      <sz val="13"/>
      <color theme="3"/>
      <name val="Tahoma"/>
      <family val="2"/>
      <charset val="204"/>
    </font>
    <font>
      <b/>
      <sz val="11"/>
      <color theme="3"/>
      <name val="Tahoma"/>
      <family val="2"/>
      <charset val="204"/>
    </font>
    <font>
      <b/>
      <sz val="9"/>
      <color theme="1"/>
      <name val="Tahoma"/>
      <family val="2"/>
      <charset val="204"/>
    </font>
    <font>
      <b/>
      <sz val="9"/>
      <color theme="0"/>
      <name val="Tahoma"/>
      <family val="2"/>
      <charset val="204"/>
    </font>
    <font>
      <sz val="9"/>
      <color rgb="FF9C6500"/>
      <name val="Tahoma"/>
      <family val="2"/>
      <charset val="204"/>
    </font>
    <font>
      <sz val="11"/>
      <color theme="1"/>
      <name val="Times New Roman"/>
      <family val="2"/>
      <charset val="204"/>
    </font>
    <font>
      <sz val="9"/>
      <color rgb="FF9C0006"/>
      <name val="Tahoma"/>
      <family val="2"/>
      <charset val="204"/>
    </font>
    <font>
      <i/>
      <sz val="9"/>
      <color rgb="FF7F7F7F"/>
      <name val="Tahoma"/>
      <family val="2"/>
      <charset val="204"/>
    </font>
    <font>
      <sz val="9"/>
      <color indexed="8"/>
      <name val="Tahoma"/>
      <family val="2"/>
      <charset val="204"/>
    </font>
    <font>
      <sz val="9"/>
      <color rgb="FFFA7D00"/>
      <name val="Tahoma"/>
      <family val="2"/>
      <charset val="204"/>
    </font>
    <font>
      <sz val="9"/>
      <color rgb="FFFF0000"/>
      <name val="Tahoma"/>
      <family val="2"/>
      <charset val="204"/>
    </font>
    <font>
      <sz val="9"/>
      <color rgb="FF006100"/>
      <name val="Tahoma"/>
      <family val="2"/>
      <charset val="204"/>
    </font>
    <font>
      <sz val="11"/>
      <color indexed="8"/>
      <name val="Calibri"/>
      <family val="2"/>
    </font>
  </fonts>
  <fills count="6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40">
    <xf numFmtId="0" fontId="0"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46" fillId="0" borderId="0">
      <alignment vertical="center"/>
    </xf>
    <xf numFmtId="0" fontId="6" fillId="0" borderId="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7" fillId="7" borderId="1"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8" fillId="20" borderId="2"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4" fillId="21"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51" fillId="0" borderId="0"/>
    <xf numFmtId="0" fontId="46" fillId="0" borderId="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0" fontId="46" fillId="23" borderId="8" applyNumberFormat="0" applyAlignment="0" applyProtection="0"/>
    <xf numFmtId="9" fontId="3" fillId="0" borderId="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3" fontId="3" fillId="0" borderId="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43" fontId="46" fillId="0" borderId="0" applyFont="0" applyFill="0" applyBorder="0" applyAlignment="0" applyProtection="0"/>
    <xf numFmtId="0" fontId="46" fillId="0" borderId="0"/>
    <xf numFmtId="0" fontId="50" fillId="0" borderId="0"/>
    <xf numFmtId="0" fontId="58" fillId="0" borderId="0"/>
    <xf numFmtId="164" fontId="48" fillId="0" borderId="0" applyFill="0" applyBorder="0" applyAlignment="0" applyProtection="0"/>
    <xf numFmtId="0" fontId="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43" fontId="46" fillId="0" borderId="0" applyFont="0" applyFill="0" applyBorder="0" applyAlignment="0" applyProtection="0"/>
    <xf numFmtId="43" fontId="3" fillId="0" borderId="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7" fillId="5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7" fillId="5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7" fillId="5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77" fillId="5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7"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77"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7" fillId="5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7"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7"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7"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76" fillId="34" borderId="0" applyNumberFormat="0" applyBorder="0" applyAlignment="0" applyProtection="0"/>
    <xf numFmtId="0" fontId="7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8"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4" borderId="0" applyNumberFormat="0" applyBorder="0" applyAlignment="0" applyProtection="0"/>
    <xf numFmtId="0" fontId="76" fillId="38" borderId="0" applyNumberFormat="0" applyBorder="0" applyAlignment="0" applyProtection="0"/>
    <xf numFmtId="0" fontId="7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8"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38" borderId="0" applyNumberFormat="0" applyBorder="0" applyAlignment="0" applyProtection="0"/>
    <xf numFmtId="0" fontId="76" fillId="59" borderId="0" applyNumberFormat="0" applyBorder="0" applyAlignment="0" applyProtection="0"/>
    <xf numFmtId="0" fontId="78"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78" fillId="59"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42" borderId="0" applyNumberFormat="0" applyBorder="0" applyAlignment="0" applyProtection="0"/>
    <xf numFmtId="0" fontId="76" fillId="60" borderId="0" applyNumberFormat="0" applyBorder="0" applyAlignment="0" applyProtection="0"/>
    <xf numFmtId="0" fontId="78"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8" fillId="60"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46" borderId="0" applyNumberFormat="0" applyBorder="0" applyAlignment="0" applyProtection="0"/>
    <xf numFmtId="0" fontId="76" fillId="50" borderId="0" applyNumberFormat="0" applyBorder="0" applyAlignment="0" applyProtection="0"/>
    <xf numFmtId="0" fontId="7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8"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61" borderId="0" applyNumberFormat="0" applyBorder="0" applyAlignment="0" applyProtection="0"/>
    <xf numFmtId="0" fontId="78"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8" fillId="61"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76" fillId="54" borderId="0" applyNumberFormat="0" applyBorder="0" applyAlignment="0" applyProtection="0"/>
    <xf numFmtId="0" fontId="46" fillId="0" borderId="0"/>
    <xf numFmtId="0" fontId="76" fillId="31" borderId="0" applyNumberFormat="0" applyBorder="0" applyAlignment="0" applyProtection="0"/>
    <xf numFmtId="0" fontId="78"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8"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1" borderId="0" applyNumberFormat="0" applyBorder="0" applyAlignment="0" applyProtection="0"/>
    <xf numFmtId="0" fontId="76" fillId="35" borderId="0" applyNumberFormat="0" applyBorder="0" applyAlignment="0" applyProtection="0"/>
    <xf numFmtId="0" fontId="78"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8"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76" fillId="39" borderId="0" applyNumberFormat="0" applyBorder="0" applyAlignment="0" applyProtection="0"/>
    <xf numFmtId="0" fontId="78"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8"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76" fillId="43" borderId="0" applyNumberFormat="0" applyBorder="0" applyAlignment="0" applyProtection="0"/>
    <xf numFmtId="0" fontId="78"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8"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76" fillId="47" borderId="0" applyNumberFormat="0" applyBorder="0" applyAlignment="0" applyProtection="0"/>
    <xf numFmtId="0" fontId="78"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8"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76" fillId="51" borderId="0" applyNumberFormat="0" applyBorder="0" applyAlignment="0" applyProtection="0"/>
    <xf numFmtId="0" fontId="78"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8"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68" fillId="27" borderId="32" applyNumberFormat="0" applyAlignment="0" applyProtection="0"/>
    <xf numFmtId="0" fontId="79"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79"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8" fillId="27" borderId="32" applyNumberFormat="0" applyAlignment="0" applyProtection="0"/>
    <xf numFmtId="0" fontId="69" fillId="28" borderId="33" applyNumberFormat="0" applyAlignment="0" applyProtection="0"/>
    <xf numFmtId="0" fontId="80"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80"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69" fillId="28" borderId="33" applyNumberFormat="0" applyAlignment="0" applyProtection="0"/>
    <xf numFmtId="0" fontId="70" fillId="28" borderId="32" applyNumberFormat="0" applyAlignment="0" applyProtection="0"/>
    <xf numFmtId="0" fontId="81"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81"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70" fillId="28" borderId="32" applyNumberFormat="0" applyAlignment="0" applyProtection="0"/>
    <xf numFmtId="0" fontId="62" fillId="0" borderId="29" applyNumberFormat="0" applyFill="0" applyAlignment="0" applyProtection="0"/>
    <xf numFmtId="0" fontId="8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8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8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8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64" fillId="0" borderId="31" applyNumberFormat="0" applyFill="0" applyAlignment="0" applyProtection="0"/>
    <xf numFmtId="0" fontId="8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8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31" applyNumberFormat="0" applyFill="0" applyAlignment="0" applyProtection="0"/>
    <xf numFmtId="0" fontId="64" fillId="0" borderId="0" applyNumberFormat="0" applyFill="0" applyBorder="0" applyAlignment="0" applyProtection="0"/>
    <xf numFmtId="0" fontId="8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8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75" fillId="0" borderId="37" applyNumberFormat="0" applyFill="0" applyAlignment="0" applyProtection="0"/>
    <xf numFmtId="0" fontId="8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8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2" fillId="29" borderId="35" applyNumberFormat="0" applyAlignment="0" applyProtection="0"/>
    <xf numFmtId="0" fontId="86"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86"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72" fillId="29" borderId="35" applyNumberFormat="0" applyAlignment="0" applyProtection="0"/>
    <xf numFmtId="0" fontId="67" fillId="26" borderId="0" applyNumberFormat="0" applyBorder="0" applyAlignment="0" applyProtection="0"/>
    <xf numFmtId="0" fontId="8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8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51" fillId="0" borderId="0"/>
    <xf numFmtId="0" fontId="1" fillId="0" borderId="0"/>
    <xf numFmtId="0" fontId="3"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3" fillId="0" borderId="0"/>
    <xf numFmtId="0" fontId="3" fillId="0" borderId="0"/>
    <xf numFmtId="0" fontId="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51" fillId="0" borderId="0"/>
    <xf numFmtId="0" fontId="1" fillId="0" borderId="0"/>
    <xf numFmtId="0" fontId="1" fillId="0" borderId="0"/>
    <xf numFmtId="0" fontId="1" fillId="0" borderId="0"/>
    <xf numFmtId="0" fontId="1" fillId="0" borderId="0"/>
    <xf numFmtId="0" fontId="46" fillId="0" borderId="0"/>
    <xf numFmtId="0" fontId="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66" fillId="25" borderId="0" applyNumberFormat="0" applyBorder="0" applyAlignment="0" applyProtection="0"/>
    <xf numFmtId="0" fontId="89"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89"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9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1" fillId="30" borderId="36" applyNumberFormat="0" applyFont="0" applyAlignment="0" applyProtection="0"/>
    <xf numFmtId="0" fontId="71" fillId="0" borderId="34" applyNumberFormat="0" applyFill="0" applyAlignment="0" applyProtection="0"/>
    <xf numFmtId="0" fontId="92"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92"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1" fillId="0" borderId="34" applyNumberFormat="0" applyFill="0" applyAlignment="0" applyProtection="0"/>
    <xf numFmtId="0" fontId="73" fillId="0" borderId="0" applyNumberFormat="0" applyFill="0" applyBorder="0" applyAlignment="0" applyProtection="0"/>
    <xf numFmtId="0" fontId="9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9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65" fillId="24" borderId="0" applyNumberFormat="0" applyBorder="0" applyAlignment="0" applyProtection="0"/>
    <xf numFmtId="0" fontId="94"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4"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5" fillId="0" borderId="0"/>
  </cellStyleXfs>
  <cellXfs count="584">
    <xf numFmtId="0" fontId="0" fillId="0" borderId="0" xfId="0"/>
    <xf numFmtId="0" fontId="6" fillId="0" borderId="0" xfId="0" applyFont="1"/>
    <xf numFmtId="49" fontId="26" fillId="0" borderId="0" xfId="0" applyNumberFormat="1"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horizontal="right" vertical="center"/>
    </xf>
    <xf numFmtId="0" fontId="6" fillId="0" borderId="10" xfId="0" applyFont="1" applyFill="1" applyBorder="1" applyAlignment="1">
      <alignment horizontal="left" vertical="center" wrapText="1"/>
    </xf>
    <xf numFmtId="0" fontId="6" fillId="0" borderId="0" xfId="0" applyFont="1" applyFill="1"/>
    <xf numFmtId="0" fontId="6" fillId="0" borderId="0" xfId="0" applyNumberFormat="1" applyFont="1" applyFill="1"/>
    <xf numFmtId="0" fontId="6" fillId="0" borderId="10" xfId="0" applyFont="1" applyFill="1" applyBorder="1"/>
    <xf numFmtId="0" fontId="26" fillId="0" borderId="0" xfId="0" applyFont="1" applyFill="1" applyBorder="1" applyAlignment="1">
      <alignment horizontal="center" vertical="center" wrapText="1"/>
    </xf>
    <xf numFmtId="0" fontId="26" fillId="0" borderId="0" xfId="0" applyFont="1" applyFill="1" applyAlignment="1">
      <alignment horizontal="center"/>
    </xf>
    <xf numFmtId="0" fontId="26" fillId="0" borderId="0" xfId="0" applyFont="1" applyAlignment="1">
      <alignment horizontal="center"/>
    </xf>
    <xf numFmtId="0" fontId="26" fillId="0" borderId="0" xfId="0" applyFont="1"/>
    <xf numFmtId="0" fontId="26" fillId="0" borderId="0" xfId="0" applyFont="1" applyFill="1" applyAlignment="1">
      <alignment vertical="center"/>
    </xf>
    <xf numFmtId="0" fontId="0" fillId="0" borderId="0" xfId="0" applyFont="1" applyFill="1"/>
    <xf numFmtId="49" fontId="6" fillId="0" borderId="0" xfId="0" applyNumberFormat="1" applyFont="1" applyFill="1" applyBorder="1" applyAlignment="1">
      <alignment vertical="center" wrapText="1"/>
    </xf>
    <xf numFmtId="165" fontId="6" fillId="0" borderId="0" xfId="0" applyNumberFormat="1" applyFont="1" applyFill="1" applyBorder="1" applyAlignment="1">
      <alignment vertical="center"/>
    </xf>
    <xf numFmtId="0" fontId="32" fillId="0" borderId="0" xfId="0" applyFont="1" applyFill="1" applyAlignment="1">
      <alignment horizontal="right"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32" fillId="0" borderId="0" xfId="0" applyFont="1" applyAlignment="1">
      <alignment horizontal="right" vertical="center"/>
    </xf>
    <xf numFmtId="0" fontId="28" fillId="0" borderId="10" xfId="0" applyFont="1" applyFill="1" applyBorder="1" applyAlignment="1">
      <alignment vertical="center" wrapText="1"/>
    </xf>
    <xf numFmtId="0" fontId="35" fillId="0" borderId="0" xfId="0" applyFont="1" applyFill="1" applyAlignment="1">
      <alignment vertical="center" wrapText="1"/>
    </xf>
    <xf numFmtId="0" fontId="36" fillId="0" borderId="0" xfId="0" applyFont="1" applyFill="1" applyAlignment="1">
      <alignment vertical="center"/>
    </xf>
    <xf numFmtId="0" fontId="26" fillId="0" borderId="0" xfId="0" applyFont="1" applyFill="1" applyAlignment="1">
      <alignment horizontal="center" vertical="center"/>
    </xf>
    <xf numFmtId="0" fontId="37" fillId="0" borderId="0" xfId="0" applyFont="1" applyFill="1" applyAlignment="1">
      <alignment horizontal="center" vertical="center"/>
    </xf>
    <xf numFmtId="0" fontId="6" fillId="0" borderId="0" xfId="0" applyFont="1" applyFill="1" applyAlignment="1">
      <alignment horizontal="right" vertical="center"/>
    </xf>
    <xf numFmtId="0" fontId="28" fillId="0" borderId="0" xfId="0" applyFont="1" applyFill="1"/>
    <xf numFmtId="0" fontId="6" fillId="0" borderId="0" xfId="0" applyFont="1" applyFill="1" applyAlignment="1">
      <alignment vertical="center"/>
    </xf>
    <xf numFmtId="0" fontId="33" fillId="0" borderId="0" xfId="0" applyFont="1" applyFill="1" applyAlignment="1">
      <alignment vertical="center"/>
    </xf>
    <xf numFmtId="0" fontId="31" fillId="0" borderId="0" xfId="0" applyFont="1" applyFill="1" applyAlignment="1">
      <alignment horizontal="justify" vertical="top" wrapText="1"/>
    </xf>
    <xf numFmtId="0" fontId="6" fillId="0" borderId="0" xfId="0" applyFont="1" applyBorder="1" applyAlignment="1">
      <alignment vertical="center"/>
    </xf>
    <xf numFmtId="0" fontId="6" fillId="0" borderId="10" xfId="0" applyFont="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xf numFmtId="0" fontId="24" fillId="0" borderId="0" xfId="0" applyFont="1" applyAlignment="1">
      <alignment horizontal="right" vertical="center"/>
    </xf>
    <xf numFmtId="0" fontId="6" fillId="0" borderId="10" xfId="0" applyFont="1" applyBorder="1" applyAlignment="1">
      <alignment horizontal="center" vertical="center" wrapText="1"/>
    </xf>
    <xf numFmtId="0" fontId="28" fillId="0" borderId="0" xfId="0" applyFont="1"/>
    <xf numFmtId="49" fontId="6" fillId="0" borderId="10" xfId="0" applyNumberFormat="1" applyFont="1" applyBorder="1" applyAlignment="1">
      <alignment horizontal="left" vertical="center" wrapText="1"/>
    </xf>
    <xf numFmtId="0" fontId="6" fillId="0" borderId="10" xfId="0" applyFont="1" applyBorder="1" applyAlignment="1">
      <alignment vertical="center" wrapText="1"/>
    </xf>
    <xf numFmtId="0" fontId="6" fillId="0" borderId="0" xfId="0" applyFont="1" applyAlignment="1"/>
    <xf numFmtId="0" fontId="6" fillId="0" borderId="0" xfId="0" applyFont="1" applyFill="1" applyBorder="1" applyAlignment="1">
      <alignment horizontal="left" vertical="center" wrapText="1"/>
    </xf>
    <xf numFmtId="0" fontId="6" fillId="0" borderId="0" xfId="0" applyFont="1" applyFill="1" applyAlignment="1">
      <alignment horizontal="right"/>
    </xf>
    <xf numFmtId="0" fontId="6" fillId="0" borderId="0" xfId="0" applyFont="1" applyFill="1" applyBorder="1" applyAlignment="1">
      <alignment vertical="center" wrapText="1"/>
    </xf>
    <xf numFmtId="49" fontId="6" fillId="0" borderId="0" xfId="0" applyNumberFormat="1" applyFont="1" applyFill="1"/>
    <xf numFmtId="3" fontId="6" fillId="0" borderId="10" xfId="0" applyNumberFormat="1" applyFont="1" applyBorder="1" applyAlignment="1">
      <alignment horizontal="center" vertical="center" wrapText="1"/>
    </xf>
    <xf numFmtId="49" fontId="6" fillId="0" borderId="0" xfId="0" applyNumberFormat="1" applyFont="1"/>
    <xf numFmtId="3" fontId="6" fillId="0" borderId="0" xfId="0" applyNumberFormat="1" applyFont="1"/>
    <xf numFmtId="3" fontId="6" fillId="0" borderId="10" xfId="0" applyNumberFormat="1" applyFont="1" applyFill="1" applyBorder="1" applyAlignment="1">
      <alignment horizontal="center" vertical="center" wrapText="1"/>
    </xf>
    <xf numFmtId="0" fontId="6" fillId="0" borderId="0" xfId="0" applyNumberFormat="1" applyFont="1"/>
    <xf numFmtId="0" fontId="6" fillId="0" borderId="0" xfId="0" applyFont="1" applyAlignment="1">
      <alignment horizontal="right" vertical="center"/>
    </xf>
    <xf numFmtId="0" fontId="6" fillId="0" borderId="0" xfId="0" applyFont="1" applyBorder="1" applyAlignment="1">
      <alignment horizontal="left" vertical="center" wrapText="1"/>
    </xf>
    <xf numFmtId="0" fontId="6" fillId="0" borderId="10" xfId="0" applyFont="1" applyBorder="1" applyAlignment="1">
      <alignment horizontal="justify" vertical="center" wrapText="1"/>
    </xf>
    <xf numFmtId="0" fontId="6" fillId="0" borderId="0" xfId="0" applyFont="1" applyAlignment="1">
      <alignment vertical="center"/>
    </xf>
    <xf numFmtId="49" fontId="6" fillId="0" borderId="0" xfId="0" applyNumberFormat="1" applyFont="1" applyBorder="1" applyAlignment="1">
      <alignment vertical="center" wrapText="1"/>
    </xf>
    <xf numFmtId="0" fontId="6" fillId="0" borderId="0" xfId="0" applyFont="1" applyBorder="1" applyAlignment="1">
      <alignment vertical="center" wrapText="1"/>
    </xf>
    <xf numFmtId="164" fontId="32" fillId="0" borderId="0" xfId="0" applyNumberFormat="1" applyFont="1" applyBorder="1" applyAlignment="1">
      <alignment horizontal="right" vertical="center" wrapText="1"/>
    </xf>
    <xf numFmtId="164" fontId="6" fillId="0" borderId="0" xfId="0" applyNumberFormat="1" applyFont="1"/>
    <xf numFmtId="0" fontId="0" fillId="0" borderId="0" xfId="0" applyBorder="1"/>
    <xf numFmtId="166" fontId="6" fillId="0" borderId="0" xfId="0" applyNumberFormat="1" applyFont="1" applyFill="1"/>
    <xf numFmtId="0" fontId="6" fillId="0" borderId="10" xfId="0" applyFont="1" applyFill="1" applyBorder="1" applyAlignment="1">
      <alignment horizontal="justify" vertical="center" wrapText="1"/>
    </xf>
    <xf numFmtId="0" fontId="6" fillId="0" borderId="0" xfId="0" applyFont="1" applyFill="1" applyAlignment="1">
      <alignment horizontal="center" vertical="center"/>
    </xf>
    <xf numFmtId="0" fontId="36" fillId="0" borderId="0" xfId="0" applyFont="1"/>
    <xf numFmtId="0" fontId="0" fillId="0" borderId="0" xfId="0" applyFont="1"/>
    <xf numFmtId="49" fontId="6" fillId="0" borderId="10" xfId="445" applyNumberFormat="1" applyFont="1" applyBorder="1" applyAlignment="1">
      <alignment horizontal="left" vertical="center" wrapText="1"/>
    </xf>
    <xf numFmtId="0" fontId="6" fillId="0" borderId="0" xfId="0" applyFont="1" applyBorder="1" applyAlignment="1">
      <alignment horizontal="left"/>
    </xf>
    <xf numFmtId="0" fontId="6" fillId="0" borderId="0" xfId="0" applyFont="1" applyBorder="1" applyAlignment="1">
      <alignment horizontal="right" vertical="center" wrapText="1"/>
    </xf>
    <xf numFmtId="166" fontId="32" fillId="0" borderId="0" xfId="0" applyNumberFormat="1" applyFont="1" applyFill="1" applyBorder="1" applyAlignment="1">
      <alignment horizontal="center" vertical="center" wrapText="1"/>
    </xf>
    <xf numFmtId="166" fontId="32" fillId="0" borderId="0" xfId="0" applyNumberFormat="1" applyFont="1" applyFill="1" applyBorder="1" applyAlignment="1">
      <alignment horizontal="right" vertical="center" wrapText="1"/>
    </xf>
    <xf numFmtId="0" fontId="0" fillId="0" borderId="0" xfId="0" applyFill="1"/>
    <xf numFmtId="0" fontId="6" fillId="0" borderId="0" xfId="0" applyFont="1" applyAlignment="1">
      <alignment horizontal="right"/>
    </xf>
    <xf numFmtId="0" fontId="6" fillId="0" borderId="11" xfId="0" applyFont="1" applyBorder="1" applyAlignment="1">
      <alignment horizontal="right" vertical="center" wrapText="1"/>
    </xf>
    <xf numFmtId="49" fontId="28" fillId="0" borderId="0" xfId="0" applyNumberFormat="1" applyFont="1"/>
    <xf numFmtId="0" fontId="6" fillId="0" borderId="0" xfId="0" applyFont="1" applyAlignment="1">
      <alignment horizontal="center" vertical="center"/>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vertical="center" wrapText="1"/>
    </xf>
    <xf numFmtId="0" fontId="6" fillId="0" borderId="12" xfId="0" applyFont="1" applyBorder="1" applyAlignment="1">
      <alignment horizontal="center" vertical="center" wrapText="1"/>
    </xf>
    <xf numFmtId="3" fontId="6" fillId="0" borderId="0" xfId="0" applyNumberFormat="1" applyFont="1" applyFill="1"/>
    <xf numFmtId="0" fontId="26" fillId="0" borderId="0" xfId="0" applyFont="1" applyFill="1" applyBorder="1" applyAlignment="1">
      <alignment horizontal="justify" vertical="center" wrapText="1"/>
    </xf>
    <xf numFmtId="0" fontId="39" fillId="0" borderId="10" xfId="0" applyFont="1" applyBorder="1" applyAlignment="1">
      <alignment horizontal="justify" vertical="center" wrapText="1"/>
    </xf>
    <xf numFmtId="0" fontId="6" fillId="0" borderId="0" xfId="0" applyFont="1" applyFill="1" applyBorder="1" applyAlignment="1">
      <alignment horizontal="right" vertical="center" wrapText="1"/>
    </xf>
    <xf numFmtId="0" fontId="28" fillId="0" borderId="0" xfId="0" applyFont="1" applyBorder="1" applyAlignment="1">
      <alignment horizontal="left" vertical="center" wrapText="1"/>
    </xf>
    <xf numFmtId="0" fontId="28" fillId="0" borderId="0" xfId="0" applyFont="1" applyAlignment="1">
      <alignment horizontal="left"/>
    </xf>
    <xf numFmtId="0" fontId="0" fillId="0" borderId="0" xfId="0" applyAlignment="1">
      <alignment horizontal="left"/>
    </xf>
    <xf numFmtId="0" fontId="25" fillId="0" borderId="0" xfId="0" applyFont="1"/>
    <xf numFmtId="0" fontId="32" fillId="0" borderId="0" xfId="0" applyFont="1"/>
    <xf numFmtId="0" fontId="39" fillId="0" borderId="12" xfId="0" applyFont="1" applyBorder="1" applyAlignment="1">
      <alignment horizontal="center" vertical="center" wrapText="1"/>
    </xf>
    <xf numFmtId="0" fontId="39" fillId="0" borderId="0" xfId="0" applyFont="1" applyFill="1" applyBorder="1" applyAlignment="1">
      <alignment horizontal="justify" vertical="center" wrapText="1"/>
    </xf>
    <xf numFmtId="49" fontId="39" fillId="0" borderId="10" xfId="0" applyNumberFormat="1" applyFont="1" applyBorder="1" applyAlignment="1">
      <alignment horizontal="justify" vertical="center" wrapText="1"/>
    </xf>
    <xf numFmtId="0" fontId="32" fillId="0" borderId="0" xfId="0" applyFont="1" applyAlignment="1">
      <alignment wrapText="1"/>
    </xf>
    <xf numFmtId="0" fontId="28" fillId="0" borderId="0" xfId="0" applyFont="1" applyBorder="1" applyAlignment="1">
      <alignment wrapText="1"/>
    </xf>
    <xf numFmtId="0" fontId="45" fillId="0" borderId="10" xfId="0" applyFont="1" applyBorder="1" applyAlignment="1">
      <alignment horizontal="center" vertical="center" wrapText="1"/>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4" xfId="0" applyFont="1" applyFill="1" applyBorder="1" applyAlignment="1">
      <alignment wrapText="1"/>
    </xf>
    <xf numFmtId="3" fontId="6" fillId="0" borderId="14" xfId="0" applyNumberFormat="1" applyFont="1" applyFill="1" applyBorder="1" applyAlignment="1">
      <alignment horizontal="right" vertical="center" wrapText="1"/>
    </xf>
    <xf numFmtId="0" fontId="6" fillId="0" borderId="14" xfId="0" applyFont="1" applyBorder="1" applyAlignment="1">
      <alignment horizontal="center" vertical="center" wrapText="1"/>
    </xf>
    <xf numFmtId="0" fontId="6" fillId="0" borderId="14" xfId="0" applyFont="1" applyBorder="1" applyAlignment="1">
      <alignment horizontal="justify" vertical="center" wrapText="1"/>
    </xf>
    <xf numFmtId="49" fontId="6" fillId="0" borderId="14" xfId="0" applyNumberFormat="1" applyFont="1" applyBorder="1" applyAlignment="1">
      <alignment horizontal="justify" vertical="center" wrapText="1"/>
    </xf>
    <xf numFmtId="0" fontId="6" fillId="0" borderId="14" xfId="0" applyFont="1" applyBorder="1" applyAlignment="1">
      <alignment vertical="center" wrapText="1"/>
    </xf>
    <xf numFmtId="0" fontId="6" fillId="0" borderId="14" xfId="0" applyFont="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vertical="center" wrapText="1"/>
    </xf>
    <xf numFmtId="166" fontId="32" fillId="0" borderId="14" xfId="0" applyNumberFormat="1" applyFont="1" applyFill="1" applyBorder="1" applyAlignment="1">
      <alignment horizontal="right" vertical="center" wrapText="1"/>
    </xf>
    <xf numFmtId="166" fontId="32" fillId="0" borderId="14" xfId="0" applyNumberFormat="1" applyFont="1" applyFill="1" applyBorder="1" applyAlignment="1">
      <alignment horizontal="center" vertical="center" wrapText="1"/>
    </xf>
    <xf numFmtId="0" fontId="32" fillId="0" borderId="14" xfId="0" applyFont="1" applyBorder="1" applyAlignment="1">
      <alignment horizontal="center" vertical="center" wrapText="1"/>
    </xf>
    <xf numFmtId="0" fontId="32" fillId="0" borderId="14" xfId="0" applyFont="1" applyBorder="1" applyAlignment="1">
      <alignment horizontal="justify" vertical="center" wrapText="1"/>
    </xf>
    <xf numFmtId="0" fontId="6" fillId="0" borderId="14" xfId="0" applyFont="1" applyFill="1" applyBorder="1" applyAlignment="1">
      <alignment horizontal="justify" vertical="center" wrapText="1"/>
    </xf>
    <xf numFmtId="49" fontId="6" fillId="0" borderId="14" xfId="0" applyNumberFormat="1" applyFont="1" applyFill="1" applyBorder="1" applyAlignment="1">
      <alignment horizontal="justify" vertical="center" wrapText="1"/>
    </xf>
    <xf numFmtId="3" fontId="6" fillId="0"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9" fillId="0" borderId="14" xfId="433" applyNumberFormat="1" applyFont="1" applyFill="1" applyBorder="1" applyAlignment="1" applyProtection="1">
      <alignment horizontal="center" vertical="center" wrapText="1"/>
    </xf>
    <xf numFmtId="0" fontId="26" fillId="0" borderId="14" xfId="0" applyFont="1" applyBorder="1" applyAlignment="1">
      <alignment horizontal="center" wrapText="1"/>
    </xf>
    <xf numFmtId="0" fontId="26" fillId="0" borderId="14" xfId="0" applyFont="1" applyBorder="1" applyAlignment="1">
      <alignment horizontal="center" vertical="center" wrapText="1"/>
    </xf>
    <xf numFmtId="3" fontId="6" fillId="0" borderId="14" xfId="0" applyNumberFormat="1" applyFont="1" applyBorder="1" applyAlignment="1">
      <alignment vertical="center" wrapText="1"/>
    </xf>
    <xf numFmtId="0" fontId="34" fillId="0" borderId="14" xfId="434" applyNumberFormat="1" applyFont="1" applyFill="1" applyBorder="1" applyAlignment="1" applyProtection="1">
      <alignment horizontal="center" vertical="center" wrapText="1"/>
    </xf>
    <xf numFmtId="3" fontId="6" fillId="0" borderId="14" xfId="0" applyNumberFormat="1" applyFont="1" applyFill="1" applyBorder="1" applyAlignment="1">
      <alignment vertical="center" wrapText="1"/>
    </xf>
    <xf numFmtId="0" fontId="28" fillId="0" borderId="14" xfId="0" applyFont="1" applyBorder="1" applyAlignment="1">
      <alignment vertical="center" wrapText="1"/>
    </xf>
    <xf numFmtId="0" fontId="6" fillId="0" borderId="14" xfId="0" applyFont="1" applyFill="1" applyBorder="1" applyAlignment="1">
      <alignment vertical="center"/>
    </xf>
    <xf numFmtId="166" fontId="6" fillId="0" borderId="14" xfId="0" applyNumberFormat="1" applyFont="1" applyFill="1" applyBorder="1" applyAlignment="1">
      <alignment horizontal="right" vertical="center" wrapText="1"/>
    </xf>
    <xf numFmtId="3" fontId="0" fillId="0" borderId="0" xfId="0" applyNumberFormat="1"/>
    <xf numFmtId="166" fontId="0" fillId="0" borderId="0" xfId="0" applyNumberFormat="1"/>
    <xf numFmtId="166" fontId="6" fillId="0" borderId="0" xfId="0" applyNumberFormat="1" applyFont="1"/>
    <xf numFmtId="0" fontId="32" fillId="0" borderId="14" xfId="0" applyFont="1" applyBorder="1" applyAlignment="1">
      <alignment vertical="center" wrapText="1"/>
    </xf>
    <xf numFmtId="0" fontId="32" fillId="0" borderId="14" xfId="0" applyFont="1" applyBorder="1" applyAlignment="1">
      <alignment horizontal="left" vertical="center" wrapText="1"/>
    </xf>
    <xf numFmtId="0" fontId="52" fillId="0" borderId="14" xfId="0" applyFont="1" applyBorder="1" applyAlignment="1">
      <alignment horizontal="center" vertical="center" wrapText="1"/>
    </xf>
    <xf numFmtId="0" fontId="39" fillId="0" borderId="14" xfId="0" applyFont="1" applyBorder="1" applyAlignment="1">
      <alignment horizontal="justify" vertical="center" wrapText="1"/>
    </xf>
    <xf numFmtId="0" fontId="39" fillId="0" borderId="14" xfId="0" applyFont="1" applyBorder="1" applyAlignment="1">
      <alignment horizontal="center" vertical="center" wrapText="1"/>
    </xf>
    <xf numFmtId="166" fontId="6" fillId="0" borderId="14" xfId="0" applyNumberFormat="1" applyFont="1" applyBorder="1" applyAlignment="1">
      <alignment horizontal="center" vertical="center" wrapText="1"/>
    </xf>
    <xf numFmtId="166" fontId="6" fillId="0" borderId="14" xfId="0" applyNumberFormat="1" applyFont="1" applyBorder="1" applyAlignment="1">
      <alignment horizontal="right" vertical="center" wrapText="1"/>
    </xf>
    <xf numFmtId="0" fontId="6" fillId="0" borderId="14" xfId="0" applyFont="1" applyBorder="1"/>
    <xf numFmtId="0" fontId="32" fillId="0" borderId="0" xfId="0" applyFont="1" applyFill="1" applyBorder="1" applyAlignment="1">
      <alignment horizontal="center" vertical="center" wrapText="1"/>
    </xf>
    <xf numFmtId="166" fontId="32" fillId="0" borderId="14" xfId="0" applyNumberFormat="1" applyFont="1" applyFill="1" applyBorder="1" applyAlignment="1">
      <alignment vertical="center" wrapText="1"/>
    </xf>
    <xf numFmtId="0" fontId="6"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28" fillId="0" borderId="14" xfId="0" applyFont="1" applyFill="1" applyBorder="1"/>
    <xf numFmtId="0" fontId="6" fillId="0" borderId="12" xfId="0" applyFont="1" applyBorder="1" applyAlignment="1">
      <alignment horizontal="justify" vertical="center" wrapText="1"/>
    </xf>
    <xf numFmtId="0" fontId="44" fillId="0" borderId="14" xfId="0" applyFont="1" applyBorder="1" applyAlignment="1">
      <alignment horizontal="center" vertical="center" wrapText="1"/>
    </xf>
    <xf numFmtId="0" fontId="44" fillId="0" borderId="14" xfId="0" applyFont="1" applyBorder="1" applyAlignment="1">
      <alignment horizontal="justify" vertical="center" wrapText="1"/>
    </xf>
    <xf numFmtId="0" fontId="32"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Border="1" applyAlignment="1">
      <alignment horizontal="left" vertical="center" wrapText="1"/>
    </xf>
    <xf numFmtId="0" fontId="32" fillId="0" borderId="0" xfId="0" applyFont="1" applyFill="1" applyBorder="1" applyAlignment="1">
      <alignment horizontal="left" vertical="center" wrapText="1"/>
    </xf>
    <xf numFmtId="0" fontId="6" fillId="0" borderId="0" xfId="0" applyFont="1" applyAlignment="1">
      <alignment horizontal="left"/>
    </xf>
    <xf numFmtId="0" fontId="0" fillId="0" borderId="0" xfId="0" applyAlignment="1">
      <alignment vertical="center"/>
    </xf>
    <xf numFmtId="0" fontId="26" fillId="0" borderId="0" xfId="0" applyFont="1" applyAlignment="1">
      <alignment horizontal="center" vertical="center"/>
    </xf>
    <xf numFmtId="0" fontId="22" fillId="0" borderId="0" xfId="0" applyFont="1"/>
    <xf numFmtId="0" fontId="22" fillId="0" borderId="0" xfId="0" applyFont="1" applyFill="1"/>
    <xf numFmtId="0" fontId="22" fillId="0" borderId="0" xfId="0" applyFont="1" applyFill="1" applyBorder="1" applyAlignment="1">
      <alignment horizontal="justify" vertical="center" wrapText="1"/>
    </xf>
    <xf numFmtId="0" fontId="22" fillId="0" borderId="0" xfId="0" applyFont="1" applyFill="1" applyAlignment="1">
      <alignment vertical="center"/>
    </xf>
    <xf numFmtId="0" fontId="22" fillId="0" borderId="0" xfId="0" applyFont="1" applyAlignment="1">
      <alignment vertical="center"/>
    </xf>
    <xf numFmtId="0" fontId="28" fillId="0" borderId="0" xfId="0" applyFont="1" applyFill="1" applyAlignment="1">
      <alignment vertical="center"/>
    </xf>
    <xf numFmtId="3" fontId="6" fillId="0" borderId="0" xfId="0" applyNumberFormat="1" applyFont="1" applyFill="1" applyAlignment="1">
      <alignment vertical="center"/>
    </xf>
    <xf numFmtId="0" fontId="28" fillId="0" borderId="0" xfId="0" applyFont="1" applyAlignment="1">
      <alignment vertical="center"/>
    </xf>
    <xf numFmtId="0" fontId="0" fillId="0" borderId="0" xfId="0" applyFont="1" applyAlignment="1">
      <alignment vertical="center"/>
    </xf>
    <xf numFmtId="3" fontId="6" fillId="0" borderId="0" xfId="0" applyNumberFormat="1" applyFont="1" applyAlignment="1">
      <alignment vertical="center"/>
    </xf>
    <xf numFmtId="0" fontId="6" fillId="0" borderId="0" xfId="0" applyFont="1" applyAlignment="1">
      <alignment vertical="center" wrapText="1"/>
    </xf>
    <xf numFmtId="0" fontId="6" fillId="0" borderId="0" xfId="0" applyFont="1" applyAlignment="1">
      <alignment wrapText="1"/>
    </xf>
    <xf numFmtId="0" fontId="37" fillId="0" borderId="0" xfId="0" applyFont="1" applyBorder="1" applyAlignment="1">
      <alignment horizontal="center" vertical="center" wrapText="1"/>
    </xf>
    <xf numFmtId="167" fontId="53" fillId="0" borderId="14" xfId="871" applyNumberFormat="1" applyFont="1" applyFill="1" applyBorder="1" applyAlignment="1">
      <alignment horizontal="right" vertical="center"/>
    </xf>
    <xf numFmtId="167" fontId="54" fillId="0" borderId="14" xfId="871" applyNumberFormat="1" applyFont="1" applyFill="1" applyBorder="1" applyAlignment="1">
      <alignment horizontal="right" vertical="center"/>
    </xf>
    <xf numFmtId="164" fontId="27" fillId="0" borderId="0" xfId="0" applyNumberFormat="1" applyFont="1" applyBorder="1" applyAlignment="1">
      <alignment horizontal="center" vertical="center" wrapText="1"/>
    </xf>
    <xf numFmtId="0" fontId="47" fillId="0" borderId="0" xfId="0" applyFont="1"/>
    <xf numFmtId="167" fontId="54" fillId="0" borderId="0" xfId="871" applyNumberFormat="1" applyFont="1" applyFill="1" applyBorder="1" applyAlignment="1">
      <alignment horizontal="right" vertical="center"/>
    </xf>
    <xf numFmtId="3" fontId="26" fillId="0" borderId="14" xfId="0" applyNumberFormat="1" applyFont="1" applyBorder="1" applyAlignment="1">
      <alignment vertical="center" wrapText="1"/>
    </xf>
    <xf numFmtId="0" fontId="30" fillId="0" borderId="0" xfId="0" applyFont="1" applyFill="1" applyBorder="1" applyAlignment="1">
      <alignment horizontal="left" vertical="center" wrapText="1"/>
    </xf>
    <xf numFmtId="166" fontId="25" fillId="0" borderId="14" xfId="0" applyNumberFormat="1" applyFont="1" applyFill="1" applyBorder="1" applyAlignment="1">
      <alignment horizontal="right" vertical="center" wrapText="1"/>
    </xf>
    <xf numFmtId="0" fontId="6" fillId="0" borderId="14" xfId="0" applyFont="1" applyFill="1" applyBorder="1" applyAlignment="1">
      <alignment horizontal="center"/>
    </xf>
    <xf numFmtId="0" fontId="6" fillId="0" borderId="0" xfId="0" applyFont="1" applyFill="1" applyAlignment="1"/>
    <xf numFmtId="3" fontId="6" fillId="0" borderId="12" xfId="0" applyNumberFormat="1" applyFont="1" applyFill="1" applyBorder="1" applyAlignment="1">
      <alignment vertical="center" wrapText="1"/>
    </xf>
    <xf numFmtId="3" fontId="28" fillId="0" borderId="14" xfId="0" applyNumberFormat="1" applyFont="1" applyFill="1" applyBorder="1" applyAlignment="1">
      <alignment vertical="center" wrapText="1"/>
    </xf>
    <xf numFmtId="167" fontId="55" fillId="0" borderId="14" xfId="973" applyNumberFormat="1" applyFont="1" applyFill="1" applyBorder="1" applyAlignment="1">
      <alignment horizontal="right" vertical="center"/>
    </xf>
    <xf numFmtId="0" fontId="6" fillId="0" borderId="15" xfId="0" applyFont="1" applyFill="1" applyBorder="1" applyAlignment="1">
      <alignment horizontal="center" vertical="center" wrapText="1"/>
    </xf>
    <xf numFmtId="0" fontId="6" fillId="0" borderId="0" xfId="0" applyFont="1" applyFill="1" applyBorder="1" applyAlignment="1">
      <alignment horizontal="right" vertical="center"/>
    </xf>
    <xf numFmtId="164" fontId="32" fillId="0" borderId="0" xfId="0" applyNumberFormat="1" applyFont="1" applyFill="1" applyBorder="1" applyAlignment="1">
      <alignment horizontal="right" vertical="center" wrapText="1"/>
    </xf>
    <xf numFmtId="0" fontId="6" fillId="0" borderId="12" xfId="0" applyFont="1" applyFill="1" applyBorder="1" applyAlignment="1">
      <alignment horizontal="justify" vertical="center" wrapText="1"/>
    </xf>
    <xf numFmtId="0" fontId="6" fillId="0" borderId="18" xfId="0" applyFont="1" applyFill="1" applyBorder="1" applyAlignment="1">
      <alignment horizontal="center" vertical="center" wrapText="1"/>
    </xf>
    <xf numFmtId="49" fontId="40" fillId="0" borderId="0" xfId="0" applyNumberFormat="1" applyFont="1" applyFill="1"/>
    <xf numFmtId="0" fontId="6" fillId="0" borderId="18" xfId="0" applyFont="1" applyBorder="1" applyAlignment="1">
      <alignment horizontal="center" vertical="center" wrapText="1"/>
    </xf>
    <xf numFmtId="49" fontId="6" fillId="0" borderId="10" xfId="0" applyNumberFormat="1" applyFont="1" applyBorder="1" applyAlignment="1">
      <alignment horizontal="center" vertical="center" wrapText="1"/>
    </xf>
    <xf numFmtId="3" fontId="6" fillId="0" borderId="12" xfId="445" applyNumberFormat="1" applyFont="1" applyBorder="1" applyAlignment="1">
      <alignment vertical="center" wrapText="1"/>
    </xf>
    <xf numFmtId="164" fontId="6" fillId="0" borderId="14" xfId="0" applyNumberFormat="1" applyFont="1" applyBorder="1" applyAlignment="1">
      <alignment horizontal="right" vertical="center" wrapText="1"/>
    </xf>
    <xf numFmtId="0" fontId="26" fillId="0" borderId="14" xfId="0" applyFont="1" applyBorder="1" applyAlignment="1">
      <alignment horizontal="justify" vertical="center" wrapText="1"/>
    </xf>
    <xf numFmtId="0" fontId="39" fillId="0" borderId="12" xfId="0" applyFont="1" applyBorder="1" applyAlignment="1">
      <alignment horizontal="justify" vertical="center" wrapText="1"/>
    </xf>
    <xf numFmtId="0" fontId="45" fillId="0" borderId="12" xfId="0" applyFont="1" applyBorder="1" applyAlignment="1">
      <alignment horizontal="center" vertical="center" wrapText="1"/>
    </xf>
    <xf numFmtId="164" fontId="0" fillId="0" borderId="0" xfId="0" applyNumberFormat="1"/>
    <xf numFmtId="166" fontId="28" fillId="0" borderId="0" xfId="0" applyNumberFormat="1" applyFont="1"/>
    <xf numFmtId="164" fontId="6" fillId="0" borderId="14" xfId="0" applyNumberFormat="1" applyFont="1" applyBorder="1" applyAlignment="1">
      <alignment horizontal="center" vertical="center" wrapText="1"/>
    </xf>
    <xf numFmtId="0" fontId="30"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6" fillId="0" borderId="0" xfId="0" applyFont="1" applyBorder="1" applyAlignment="1">
      <alignment horizontal="justify" vertical="center" wrapText="1"/>
    </xf>
    <xf numFmtId="49" fontId="6" fillId="0" borderId="0" xfId="0" applyNumberFormat="1" applyFont="1" applyFill="1" applyBorder="1" applyAlignment="1">
      <alignment horizontal="center" vertical="center" wrapText="1"/>
    </xf>
    <xf numFmtId="0" fontId="32" fillId="0" borderId="0" xfId="0" applyFont="1" applyAlignment="1">
      <alignment horizontal="left"/>
    </xf>
    <xf numFmtId="0" fontId="6" fillId="0" borderId="0" xfId="0" applyFont="1" applyFill="1" applyAlignment="1">
      <alignment wrapText="1"/>
    </xf>
    <xf numFmtId="3" fontId="6" fillId="0" borderId="0" xfId="0" applyNumberFormat="1" applyFont="1" applyFill="1" applyBorder="1" applyAlignment="1">
      <alignment vertical="center"/>
    </xf>
    <xf numFmtId="0" fontId="6" fillId="0" borderId="0" xfId="0" applyFont="1" applyFill="1" applyAlignment="1">
      <alignment horizontal="right" vertical="center" wrapText="1"/>
    </xf>
    <xf numFmtId="0" fontId="22" fillId="0" borderId="0" xfId="0" applyFont="1" applyAlignment="1">
      <alignment wrapText="1"/>
    </xf>
    <xf numFmtId="166" fontId="6" fillId="0" borderId="0" xfId="0" applyNumberFormat="1" applyFont="1" applyAlignment="1">
      <alignment wrapText="1"/>
    </xf>
    <xf numFmtId="166" fontId="6" fillId="0" borderId="0" xfId="871" applyNumberFormat="1" applyFont="1" applyFill="1" applyBorder="1" applyAlignment="1">
      <alignment horizontal="right" vertical="center" wrapText="1"/>
    </xf>
    <xf numFmtId="166" fontId="6" fillId="0" borderId="0" xfId="871" applyNumberFormat="1" applyFont="1" applyFill="1" applyBorder="1" applyAlignment="1">
      <alignment horizontal="center" vertical="center" wrapText="1"/>
    </xf>
    <xf numFmtId="166" fontId="6" fillId="0" borderId="14" xfId="0" applyNumberFormat="1" applyFont="1" applyFill="1" applyBorder="1" applyAlignment="1">
      <alignment vertical="center"/>
    </xf>
    <xf numFmtId="0" fontId="6" fillId="0" borderId="14" xfId="0" applyFont="1" applyBorder="1" applyAlignment="1">
      <alignment horizontal="right" vertical="center" wrapText="1"/>
    </xf>
    <xf numFmtId="49" fontId="6" fillId="0" borderId="14" xfId="0" applyNumberFormat="1" applyFont="1" applyFill="1" applyBorder="1" applyAlignment="1">
      <alignment vertical="center" wrapText="1"/>
    </xf>
    <xf numFmtId="0" fontId="26" fillId="0" borderId="12" xfId="0" applyFont="1" applyFill="1" applyBorder="1" applyAlignment="1">
      <alignment horizontal="center" vertical="center" wrapText="1"/>
    </xf>
    <xf numFmtId="0" fontId="32" fillId="0" borderId="14" xfId="0" applyFont="1" applyBorder="1" applyAlignment="1">
      <alignment horizontal="left" wrapText="1"/>
    </xf>
    <xf numFmtId="0" fontId="6" fillId="0" borderId="14" xfId="0" applyFont="1" applyBorder="1" applyAlignment="1">
      <alignment wrapText="1"/>
    </xf>
    <xf numFmtId="0" fontId="45" fillId="0" borderId="14" xfId="0" applyFont="1" applyBorder="1" applyAlignment="1">
      <alignment horizontal="center" vertical="center" wrapText="1"/>
    </xf>
    <xf numFmtId="0" fontId="6" fillId="0" borderId="17" xfId="0" applyFont="1" applyFill="1" applyBorder="1" applyAlignment="1">
      <alignment vertical="center" wrapText="1"/>
    </xf>
    <xf numFmtId="0" fontId="26" fillId="0" borderId="14" xfId="0" applyFont="1" applyBorder="1" applyAlignment="1">
      <alignment horizontal="center" vertical="center"/>
    </xf>
    <xf numFmtId="0" fontId="30" fillId="0" borderId="14" xfId="0" applyFont="1" applyBorder="1" applyAlignment="1">
      <alignment horizontal="left" vertical="center"/>
    </xf>
    <xf numFmtId="0" fontId="0" fillId="0" borderId="0" xfId="0" applyFill="1" applyAlignment="1">
      <alignment vertical="center"/>
    </xf>
    <xf numFmtId="0" fontId="30" fillId="0" borderId="17" xfId="0" applyFont="1" applyFill="1" applyBorder="1" applyAlignment="1">
      <alignment vertical="center" wrapText="1"/>
    </xf>
    <xf numFmtId="0" fontId="30" fillId="0" borderId="20" xfId="0" applyFont="1" applyFill="1" applyBorder="1" applyAlignment="1">
      <alignment vertical="center" wrapText="1"/>
    </xf>
    <xf numFmtId="0" fontId="30" fillId="0" borderId="21" xfId="0" applyFont="1" applyFill="1" applyBorder="1" applyAlignment="1">
      <alignment vertical="center" wrapText="1"/>
    </xf>
    <xf numFmtId="3" fontId="6" fillId="0" borderId="14" xfId="0" applyNumberFormat="1" applyFont="1" applyFill="1" applyBorder="1" applyAlignment="1">
      <alignment horizontal="center" vertical="center"/>
    </xf>
    <xf numFmtId="16" fontId="6" fillId="0" borderId="14" xfId="0" quotePrefix="1" applyNumberFormat="1" applyFont="1" applyBorder="1" applyAlignment="1">
      <alignment horizontal="left" vertical="center" wrapText="1"/>
    </xf>
    <xf numFmtId="0" fontId="6" fillId="0" borderId="16"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52" fillId="0" borderId="14" xfId="0" applyFont="1" applyFill="1" applyBorder="1" applyAlignment="1">
      <alignment horizontal="center" vertical="center" wrapText="1"/>
    </xf>
    <xf numFmtId="0" fontId="6" fillId="0" borderId="10" xfId="0" applyFont="1" applyFill="1" applyBorder="1" applyAlignment="1">
      <alignment horizontal="center"/>
    </xf>
    <xf numFmtId="0" fontId="6" fillId="0" borderId="12" xfId="0" applyFont="1" applyFill="1" applyBorder="1" applyAlignment="1">
      <alignment horizontal="center"/>
    </xf>
    <xf numFmtId="0" fontId="42" fillId="0" borderId="10" xfId="0" applyFont="1" applyFill="1" applyBorder="1"/>
    <xf numFmtId="166" fontId="6" fillId="0" borderId="0" xfId="0" applyNumberFormat="1" applyFont="1" applyBorder="1" applyAlignment="1">
      <alignment horizontal="right" vertical="center" wrapText="1"/>
    </xf>
    <xf numFmtId="0" fontId="28" fillId="0" borderId="14" xfId="0" applyFont="1" applyFill="1" applyBorder="1" applyAlignment="1">
      <alignment vertical="center" wrapText="1"/>
    </xf>
    <xf numFmtId="0" fontId="49" fillId="0" borderId="12" xfId="434" applyNumberFormat="1" applyFont="1" applyFill="1" applyBorder="1" applyAlignment="1" applyProtection="1">
      <alignment horizontal="center" vertical="center" wrapText="1"/>
    </xf>
    <xf numFmtId="0" fontId="6" fillId="0" borderId="16"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4" xfId="0" applyFont="1" applyBorder="1" applyAlignment="1">
      <alignment horizontal="justify" vertical="center" wrapText="1"/>
    </xf>
    <xf numFmtId="3" fontId="30" fillId="0" borderId="14" xfId="0" applyNumberFormat="1" applyFont="1" applyBorder="1" applyAlignment="1">
      <alignment vertical="center" wrapText="1"/>
    </xf>
    <xf numFmtId="168" fontId="56" fillId="0" borderId="14" xfId="1098" applyNumberFormat="1" applyFont="1" applyFill="1" applyBorder="1"/>
    <xf numFmtId="2" fontId="6" fillId="0" borderId="14" xfId="0" applyNumberFormat="1" applyFont="1" applyBorder="1" applyAlignment="1">
      <alignment vertical="center"/>
    </xf>
    <xf numFmtId="164" fontId="6" fillId="0" borderId="14" xfId="0" applyNumberFormat="1" applyFont="1" applyFill="1" applyBorder="1" applyAlignment="1">
      <alignment horizontal="center" vertical="center"/>
    </xf>
    <xf numFmtId="0" fontId="34" fillId="0" borderId="14" xfId="433" applyNumberFormat="1" applyFont="1" applyFill="1" applyBorder="1" applyAlignment="1" applyProtection="1">
      <alignment horizontal="center" vertical="center" wrapText="1"/>
    </xf>
    <xf numFmtId="0" fontId="28" fillId="0" borderId="14" xfId="0" applyFont="1" applyFill="1" applyBorder="1" applyAlignment="1">
      <alignment horizontal="justify" vertical="center" wrapText="1"/>
    </xf>
    <xf numFmtId="0" fontId="6" fillId="0" borderId="14" xfId="0" applyFont="1" applyBorder="1" applyAlignment="1">
      <alignment horizontal="center" vertical="top" wrapText="1"/>
    </xf>
    <xf numFmtId="43" fontId="56" fillId="0" borderId="14" xfId="1123" applyFont="1" applyBorder="1" applyAlignment="1">
      <alignment wrapText="1"/>
    </xf>
    <xf numFmtId="166" fontId="56" fillId="0" borderId="14" xfId="0" applyNumberFormat="1" applyFont="1" applyBorder="1" applyAlignment="1">
      <alignment horizontal="center" vertical="center" wrapText="1"/>
    </xf>
    <xf numFmtId="0" fontId="56" fillId="0" borderId="14" xfId="0" applyFont="1" applyBorder="1" applyAlignment="1">
      <alignment horizontal="left" wrapText="1"/>
    </xf>
    <xf numFmtId="0" fontId="56" fillId="0" borderId="0" xfId="0" applyFont="1" applyBorder="1" applyAlignment="1">
      <alignment horizontal="left" wrapText="1"/>
    </xf>
    <xf numFmtId="0" fontId="56" fillId="0" borderId="0" xfId="0" applyFont="1" applyBorder="1" applyAlignment="1">
      <alignment wrapText="1"/>
    </xf>
    <xf numFmtId="10" fontId="6" fillId="0" borderId="0" xfId="1049" applyNumberFormat="1" applyFont="1" applyBorder="1" applyAlignment="1">
      <alignment wrapText="1"/>
    </xf>
    <xf numFmtId="166" fontId="32" fillId="0" borderId="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0" fontId="6" fillId="0" borderId="0" xfId="0" applyFont="1" applyFill="1" applyAlignment="1">
      <alignment horizontal="left" vertical="top" wrapText="1"/>
    </xf>
    <xf numFmtId="168" fontId="56" fillId="0" borderId="14" xfId="1123" applyNumberFormat="1" applyFont="1" applyBorder="1" applyAlignment="1">
      <alignment wrapText="1"/>
    </xf>
    <xf numFmtId="0" fontId="39" fillId="0" borderId="14" xfId="0" applyFont="1" applyFill="1" applyBorder="1" applyAlignment="1">
      <alignment vertical="center" wrapText="1"/>
    </xf>
    <xf numFmtId="0" fontId="46" fillId="0" borderId="0" xfId="0" applyFont="1"/>
    <xf numFmtId="0" fontId="26" fillId="0" borderId="14" xfId="0" applyFont="1" applyFill="1" applyBorder="1" applyAlignment="1">
      <alignment horizontal="justify" vertical="center" wrapText="1"/>
    </xf>
    <xf numFmtId="0" fontId="32" fillId="0" borderId="14" xfId="0" applyFont="1" applyBorder="1" applyAlignment="1">
      <alignment wrapText="1"/>
    </xf>
    <xf numFmtId="168" fontId="0" fillId="0" borderId="14" xfId="1123" applyNumberFormat="1" applyFont="1" applyBorder="1" applyAlignment="1">
      <alignment vertical="center"/>
    </xf>
    <xf numFmtId="166" fontId="32" fillId="0" borderId="14" xfId="976" applyNumberFormat="1" applyFont="1" applyBorder="1" applyAlignment="1">
      <alignment horizontal="center" vertical="center" wrapText="1"/>
    </xf>
    <xf numFmtId="169" fontId="56" fillId="0" borderId="14" xfId="921" applyNumberFormat="1" applyFont="1" applyFill="1" applyBorder="1" applyAlignment="1" applyProtection="1">
      <alignment wrapText="1"/>
    </xf>
    <xf numFmtId="164" fontId="6" fillId="0" borderId="14" xfId="0" applyNumberFormat="1" applyFont="1" applyBorder="1" applyAlignment="1">
      <alignment vertical="center" wrapText="1"/>
    </xf>
    <xf numFmtId="3" fontId="39" fillId="0" borderId="14" xfId="0" applyNumberFormat="1" applyFont="1" applyBorder="1" applyAlignment="1">
      <alignment horizontal="right" vertical="center" wrapText="1"/>
    </xf>
    <xf numFmtId="3" fontId="39" fillId="0" borderId="10" xfId="0" applyNumberFormat="1" applyFont="1" applyBorder="1" applyAlignment="1">
      <alignment horizontal="right" vertical="center" wrapText="1"/>
    </xf>
    <xf numFmtId="3" fontId="59" fillId="0" borderId="10" xfId="0" applyNumberFormat="1" applyFont="1" applyBorder="1" applyAlignment="1">
      <alignment horizontal="right" vertical="center" wrapText="1"/>
    </xf>
    <xf numFmtId="164" fontId="39" fillId="0" borderId="10" xfId="0" applyNumberFormat="1" applyFont="1" applyBorder="1" applyAlignment="1">
      <alignment vertical="center" wrapText="1"/>
    </xf>
    <xf numFmtId="0" fontId="39" fillId="0" borderId="0" xfId="0" applyFont="1" applyBorder="1" applyAlignment="1">
      <alignment horizontal="left" vertical="center" wrapText="1"/>
    </xf>
    <xf numFmtId="167" fontId="60" fillId="0" borderId="14" xfId="0" applyNumberFormat="1" applyFont="1" applyFill="1" applyBorder="1" applyAlignment="1">
      <alignment horizontal="right" vertical="top"/>
    </xf>
    <xf numFmtId="0" fontId="6" fillId="0" borderId="14"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14"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0" fontId="28" fillId="0" borderId="14" xfId="0" applyFont="1" applyFill="1" applyBorder="1" applyAlignment="1">
      <alignment horizontal="left" vertical="center" wrapText="1"/>
    </xf>
    <xf numFmtId="172" fontId="26" fillId="0" borderId="14" xfId="0" applyNumberFormat="1" applyFont="1" applyBorder="1" applyAlignment="1">
      <alignment vertical="center" wrapText="1"/>
    </xf>
    <xf numFmtId="168" fontId="28" fillId="0" borderId="14" xfId="1098" applyNumberFormat="1" applyFont="1" applyFill="1" applyBorder="1" applyAlignment="1"/>
    <xf numFmtId="166" fontId="6" fillId="0" borderId="14" xfId="0" applyNumberFormat="1" applyFont="1" applyFill="1" applyBorder="1" applyAlignment="1">
      <alignment vertical="center" wrapText="1"/>
    </xf>
    <xf numFmtId="168" fontId="56" fillId="0" borderId="14" xfId="1098" applyNumberFormat="1" applyFont="1" applyFill="1" applyBorder="1" applyAlignment="1"/>
    <xf numFmtId="10" fontId="6" fillId="0" borderId="14" xfId="0" applyNumberFormat="1" applyFont="1" applyFill="1" applyBorder="1" applyAlignment="1">
      <alignment vertical="center" wrapText="1"/>
    </xf>
    <xf numFmtId="172" fontId="6" fillId="0" borderId="14" xfId="1124" applyNumberFormat="1" applyFont="1" applyFill="1" applyBorder="1" applyAlignment="1">
      <alignment horizontal="center" wrapText="1"/>
    </xf>
    <xf numFmtId="172" fontId="6" fillId="0" borderId="14" xfId="1124" applyNumberFormat="1" applyFont="1" applyFill="1" applyBorder="1" applyAlignment="1">
      <alignment horizontal="right" wrapText="1"/>
    </xf>
    <xf numFmtId="166" fontId="6" fillId="0" borderId="14" xfId="1123" applyNumberFormat="1" applyFont="1" applyBorder="1"/>
    <xf numFmtId="0" fontId="6" fillId="0" borderId="14" xfId="0" applyFont="1" applyBorder="1" applyAlignment="1">
      <alignment horizontal="center" wrapText="1"/>
    </xf>
    <xf numFmtId="0" fontId="6" fillId="0" borderId="13" xfId="0" applyFont="1" applyBorder="1" applyAlignment="1">
      <alignment horizontal="justify" vertical="center" wrapText="1"/>
    </xf>
    <xf numFmtId="43" fontId="6" fillId="0" borderId="14" xfId="1123" applyFont="1" applyBorder="1" applyAlignment="1">
      <alignment wrapText="1"/>
    </xf>
    <xf numFmtId="49" fontId="6" fillId="0" borderId="10" xfId="0" applyNumberFormat="1" applyFont="1" applyFill="1" applyBorder="1" applyAlignment="1">
      <alignment horizontal="center" vertical="center" wrapText="1"/>
    </xf>
    <xf numFmtId="3" fontId="6" fillId="0" borderId="14" xfId="0" applyNumberFormat="1" applyFont="1" applyFill="1" applyBorder="1" applyAlignment="1">
      <alignment horizontal="right" vertical="center"/>
    </xf>
    <xf numFmtId="3" fontId="6" fillId="0" borderId="14" xfId="0" applyNumberFormat="1" applyFont="1" applyBorder="1"/>
    <xf numFmtId="43" fontId="6" fillId="0" borderId="14" xfId="1123" applyFont="1" applyFill="1" applyBorder="1" applyAlignment="1">
      <alignment wrapText="1"/>
    </xf>
    <xf numFmtId="10" fontId="6" fillId="0" borderId="14" xfId="1049" applyNumberFormat="1" applyFont="1" applyBorder="1" applyAlignment="1">
      <alignment horizontal="right" vertical="center" wrapText="1"/>
    </xf>
    <xf numFmtId="168" fontId="6" fillId="0" borderId="14" xfId="1123" applyNumberFormat="1" applyFont="1" applyFill="1" applyBorder="1" applyAlignment="1">
      <alignment horizontal="center"/>
    </xf>
    <xf numFmtId="164" fontId="6" fillId="0" borderId="10" xfId="0" applyNumberFormat="1" applyFont="1" applyFill="1" applyBorder="1" applyAlignment="1">
      <alignment horizontal="center" wrapText="1"/>
    </xf>
    <xf numFmtId="166" fontId="6" fillId="0" borderId="14" xfId="0" applyNumberFormat="1" applyFont="1" applyBorder="1" applyAlignment="1">
      <alignment vertical="center" wrapText="1"/>
    </xf>
    <xf numFmtId="166" fontId="6" fillId="0" borderId="14" xfId="0" applyNumberFormat="1" applyFont="1" applyBorder="1"/>
    <xf numFmtId="166" fontId="32" fillId="0" borderId="10" xfId="0" applyNumberFormat="1" applyFont="1" applyFill="1" applyBorder="1" applyAlignment="1">
      <alignment vertical="center" wrapText="1"/>
    </xf>
    <xf numFmtId="166" fontId="6" fillId="0" borderId="16" xfId="0" applyNumberFormat="1" applyFont="1" applyFill="1" applyBorder="1" applyAlignment="1">
      <alignment horizontal="right" vertical="center" wrapText="1"/>
    </xf>
    <xf numFmtId="166" fontId="32" fillId="0" borderId="22" xfId="0" applyNumberFormat="1" applyFont="1" applyFill="1" applyBorder="1" applyAlignment="1">
      <alignment vertical="center" wrapText="1"/>
    </xf>
    <xf numFmtId="43" fontId="6" fillId="0" borderId="21" xfId="1123" applyFont="1" applyBorder="1" applyAlignment="1">
      <alignment wrapText="1"/>
    </xf>
    <xf numFmtId="166" fontId="6" fillId="0" borderId="25" xfId="0" applyNumberFormat="1" applyFont="1" applyFill="1" applyBorder="1" applyAlignment="1">
      <alignment horizontal="right" vertical="center" wrapText="1"/>
    </xf>
    <xf numFmtId="166" fontId="6" fillId="0" borderId="21" xfId="0" applyNumberFormat="1" applyFont="1" applyFill="1" applyBorder="1" applyAlignment="1">
      <alignment horizontal="right" vertical="center" wrapText="1"/>
    </xf>
    <xf numFmtId="168" fontId="28" fillId="0" borderId="14" xfId="1123" applyNumberFormat="1" applyFont="1" applyBorder="1" applyAlignment="1">
      <alignment wrapText="1"/>
    </xf>
    <xf numFmtId="43" fontId="46" fillId="0" borderId="14" xfId="1123" applyFont="1" applyBorder="1" applyAlignment="1">
      <alignment wrapText="1"/>
    </xf>
    <xf numFmtId="164" fontId="36" fillId="0" borderId="14" xfId="0" applyNumberFormat="1" applyFont="1" applyFill="1" applyBorder="1" applyAlignment="1">
      <alignment wrapText="1"/>
    </xf>
    <xf numFmtId="164" fontId="6" fillId="0" borderId="2" xfId="1126" applyNumberFormat="1" applyFont="1" applyBorder="1" applyAlignment="1">
      <alignment horizontal="right" vertical="center" wrapText="1"/>
    </xf>
    <xf numFmtId="170" fontId="28" fillId="0" borderId="2" xfId="1127" applyNumberFormat="1" applyFont="1" applyFill="1" applyBorder="1" applyAlignment="1" applyProtection="1">
      <alignment horizontal="center" wrapText="1"/>
    </xf>
    <xf numFmtId="43" fontId="6" fillId="0" borderId="14" xfId="1098" applyFont="1" applyBorder="1" applyAlignment="1">
      <alignment horizontal="center" vertical="center" wrapText="1"/>
    </xf>
    <xf numFmtId="0" fontId="28" fillId="0" borderId="10" xfId="0" applyFont="1" applyBorder="1" applyAlignment="1">
      <alignment horizontal="justify" vertical="center" wrapText="1"/>
    </xf>
    <xf numFmtId="0" fontId="28" fillId="0" borderId="12" xfId="0" applyFont="1" applyBorder="1" applyAlignment="1">
      <alignment horizontal="justify" vertical="center" wrapText="1"/>
    </xf>
    <xf numFmtId="3" fontId="6" fillId="0" borderId="21" xfId="0" applyNumberFormat="1" applyFont="1" applyBorder="1" applyAlignment="1">
      <alignment vertical="center"/>
    </xf>
    <xf numFmtId="171" fontId="6" fillId="0" borderId="21" xfId="921" applyNumberFormat="1" applyFont="1" applyBorder="1" applyAlignment="1">
      <alignment horizontal="right" wrapText="1"/>
    </xf>
    <xf numFmtId="164" fontId="6" fillId="0" borderId="22" xfId="0" applyNumberFormat="1" applyFont="1" applyBorder="1" applyAlignment="1">
      <alignment horizontal="center" vertical="center" wrapText="1"/>
    </xf>
    <xf numFmtId="171" fontId="6" fillId="0" borderId="21" xfId="921" applyNumberFormat="1" applyFont="1" applyBorder="1" applyAlignment="1">
      <alignment horizontal="right" vertical="center" wrapText="1"/>
    </xf>
    <xf numFmtId="0" fontId="6" fillId="0" borderId="21" xfId="0" applyFont="1" applyFill="1" applyBorder="1" applyAlignment="1">
      <alignment horizontal="justify" vertical="center" wrapText="1"/>
    </xf>
    <xf numFmtId="169" fontId="56" fillId="0" borderId="22" xfId="921" applyNumberFormat="1" applyFont="1" applyFill="1" applyBorder="1" applyAlignment="1" applyProtection="1">
      <alignment wrapText="1"/>
    </xf>
    <xf numFmtId="0" fontId="0" fillId="0" borderId="14" xfId="0" applyFill="1" applyBorder="1"/>
    <xf numFmtId="168" fontId="3" fillId="0" borderId="14" xfId="1098" applyNumberFormat="1" applyFill="1" applyBorder="1" applyAlignment="1">
      <alignment horizontal="right" vertical="center" wrapText="1"/>
    </xf>
    <xf numFmtId="168" fontId="6" fillId="0" borderId="14" xfId="1098" applyNumberFormat="1" applyFont="1" applyFill="1" applyBorder="1" applyAlignment="1">
      <alignment horizontal="justify" vertical="center" wrapText="1"/>
    </xf>
    <xf numFmtId="0" fontId="26" fillId="0" borderId="14" xfId="0" applyFont="1" applyBorder="1" applyAlignment="1">
      <alignment horizontal="left" wrapText="1"/>
    </xf>
    <xf numFmtId="0" fontId="26" fillId="0" borderId="14" xfId="0" applyFont="1" applyBorder="1" applyAlignment="1">
      <alignment horizontal="center" vertical="center" wrapText="1"/>
    </xf>
    <xf numFmtId="0" fontId="6" fillId="0" borderId="14" xfId="0" applyFont="1" applyFill="1" applyBorder="1" applyAlignment="1">
      <alignment vertical="center" wrapText="1"/>
    </xf>
    <xf numFmtId="0" fontId="3" fillId="0" borderId="0" xfId="0" applyFont="1"/>
    <xf numFmtId="0" fontId="26" fillId="0" borderId="14" xfId="0" applyFont="1" applyBorder="1" applyAlignment="1">
      <alignment horizontal="center"/>
    </xf>
    <xf numFmtId="0" fontId="26" fillId="0" borderId="0" xfId="0" applyFont="1" applyBorder="1" applyAlignment="1">
      <alignment horizontal="center"/>
    </xf>
    <xf numFmtId="0" fontId="26" fillId="0" borderId="0" xfId="0" applyFont="1" applyFill="1" applyBorder="1" applyAlignment="1">
      <alignment vertical="top" wrapText="1"/>
    </xf>
    <xf numFmtId="0" fontId="26" fillId="0" borderId="0" xfId="0" applyFont="1" applyBorder="1" applyAlignment="1">
      <alignment vertical="center"/>
    </xf>
    <xf numFmtId="0" fontId="26" fillId="0" borderId="0" xfId="0" applyFont="1" applyAlignment="1"/>
    <xf numFmtId="0" fontId="27" fillId="0" borderId="0" xfId="0" applyFont="1" applyAlignment="1">
      <alignment vertical="center"/>
    </xf>
    <xf numFmtId="0" fontId="26" fillId="0" borderId="14" xfId="0" applyFont="1" applyFill="1" applyBorder="1" applyAlignment="1">
      <alignment vertical="center"/>
    </xf>
    <xf numFmtId="0" fontId="26" fillId="0" borderId="14" xfId="0" applyFont="1" applyFill="1" applyBorder="1" applyAlignment="1">
      <alignment horizontal="center" vertical="center"/>
    </xf>
    <xf numFmtId="0" fontId="26" fillId="0" borderId="14" xfId="0" applyFont="1" applyFill="1" applyBorder="1" applyAlignment="1">
      <alignment vertical="center"/>
    </xf>
    <xf numFmtId="16" fontId="26" fillId="0" borderId="14" xfId="0" quotePrefix="1" applyNumberFormat="1" applyFont="1" applyFill="1" applyBorder="1" applyAlignment="1">
      <alignment vertical="center"/>
    </xf>
    <xf numFmtId="0" fontId="26" fillId="0" borderId="14" xfId="0" applyFont="1" applyFill="1" applyBorder="1"/>
    <xf numFmtId="0" fontId="26" fillId="0" borderId="14" xfId="0" applyFont="1" applyFill="1" applyBorder="1" applyAlignment="1">
      <alignment horizontal="center"/>
    </xf>
    <xf numFmtId="0" fontId="26" fillId="0" borderId="14" xfId="0" applyFont="1" applyFill="1" applyBorder="1" applyAlignment="1">
      <alignment vertical="top" wrapText="1"/>
    </xf>
    <xf numFmtId="0" fontId="26" fillId="0" borderId="28" xfId="0" applyFont="1" applyFill="1" applyBorder="1" applyAlignment="1">
      <alignment vertical="top" wrapText="1"/>
    </xf>
    <xf numFmtId="0" fontId="26" fillId="0" borderId="14"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Border="1" applyAlignment="1">
      <alignment horizontal="left"/>
    </xf>
    <xf numFmtId="0" fontId="6" fillId="0" borderId="0" xfId="0" applyFont="1" applyFill="1" applyAlignment="1">
      <alignment horizontal="left" wrapText="1"/>
    </xf>
    <xf numFmtId="0" fontId="6" fillId="0" borderId="0" xfId="0" applyFont="1" applyBorder="1" applyAlignment="1">
      <alignment horizontal="left" wrapText="1"/>
    </xf>
    <xf numFmtId="0" fontId="6" fillId="0" borderId="11" xfId="0" applyFont="1" applyFill="1" applyBorder="1" applyAlignment="1">
      <alignment horizontal="left"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0" xfId="0" applyFont="1" applyAlignment="1">
      <alignment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0" fontId="26" fillId="0" borderId="23" xfId="0" applyFont="1" applyFill="1" applyBorder="1"/>
    <xf numFmtId="0" fontId="27" fillId="0" borderId="0" xfId="0" applyFont="1" applyAlignment="1">
      <alignment horizontal="center" vertical="center"/>
    </xf>
    <xf numFmtId="0" fontId="26" fillId="0" borderId="14" xfId="0" applyFont="1" applyBorder="1" applyAlignment="1">
      <alignment vertical="center"/>
    </xf>
    <xf numFmtId="0" fontId="26" fillId="0" borderId="0" xfId="0" applyFont="1" applyBorder="1" applyAlignment="1">
      <alignment horizontal="center" vertical="center"/>
    </xf>
    <xf numFmtId="0" fontId="26" fillId="0" borderId="23" xfId="0" applyFont="1" applyBorder="1"/>
    <xf numFmtId="0" fontId="26" fillId="0" borderId="14" xfId="0" applyFont="1" applyBorder="1"/>
    <xf numFmtId="0" fontId="26" fillId="0" borderId="14" xfId="0" applyFont="1" applyBorder="1" applyAlignment="1">
      <alignment vertical="top" wrapText="1"/>
    </xf>
    <xf numFmtId="6" fontId="27" fillId="0" borderId="14" xfId="0" applyNumberFormat="1" applyFont="1" applyBorder="1" applyAlignment="1">
      <alignment horizontal="center" vertical="center" wrapText="1"/>
    </xf>
    <xf numFmtId="168" fontId="56" fillId="0" borderId="14" xfId="1098" applyNumberFormat="1" applyFont="1" applyFill="1" applyBorder="1" applyAlignment="1">
      <alignment horizontal="center"/>
    </xf>
    <xf numFmtId="0" fontId="6" fillId="0" borderId="0" xfId="871" applyFont="1"/>
    <xf numFmtId="0" fontId="6" fillId="0" borderId="0" xfId="871" applyFont="1" applyFill="1" applyAlignment="1">
      <alignment horizontal="right" vertical="center"/>
    </xf>
    <xf numFmtId="0" fontId="6" fillId="0" borderId="10" xfId="871" applyFont="1" applyBorder="1" applyAlignment="1">
      <alignment horizontal="center" vertical="center" wrapText="1"/>
    </xf>
    <xf numFmtId="0" fontId="6" fillId="0" borderId="10" xfId="871" applyFont="1" applyBorder="1" applyAlignment="1">
      <alignment horizontal="center" vertical="top" wrapText="1"/>
    </xf>
    <xf numFmtId="0" fontId="6" fillId="0" borderId="12" xfId="871" applyFont="1" applyBorder="1" applyAlignment="1">
      <alignment horizontal="center" vertical="center" wrapText="1"/>
    </xf>
    <xf numFmtId="0" fontId="6" fillId="0" borderId="14" xfId="871" applyFont="1" applyBorder="1" applyAlignment="1">
      <alignment horizontal="center" vertical="center" wrapText="1"/>
    </xf>
    <xf numFmtId="0" fontId="6" fillId="0" borderId="15" xfId="871" applyFont="1" applyBorder="1" applyAlignment="1">
      <alignment horizontal="center" vertical="center" wrapText="1"/>
    </xf>
    <xf numFmtId="0" fontId="6" fillId="0" borderId="18" xfId="871" applyFont="1" applyBorder="1" applyAlignment="1">
      <alignment horizontal="center" vertical="center" wrapText="1"/>
    </xf>
    <xf numFmtId="49" fontId="6" fillId="0" borderId="10" xfId="871" applyNumberFormat="1" applyFont="1" applyBorder="1" applyAlignment="1">
      <alignment vertical="center" wrapText="1"/>
    </xf>
    <xf numFmtId="0" fontId="6" fillId="0" borderId="12" xfId="871" applyFont="1" applyBorder="1" applyAlignment="1">
      <alignment horizontal="justify" vertical="center" wrapText="1"/>
    </xf>
    <xf numFmtId="172" fontId="57" fillId="0" borderId="14" xfId="1124" applyNumberFormat="1" applyFont="1" applyBorder="1" applyAlignment="1">
      <alignment horizontal="center" vertical="center" wrapText="1"/>
    </xf>
    <xf numFmtId="0" fontId="6" fillId="0" borderId="10" xfId="871" applyFont="1" applyBorder="1" applyAlignment="1">
      <alignment horizontal="left"/>
    </xf>
    <xf numFmtId="0" fontId="3" fillId="0" borderId="0" xfId="871" applyFont="1"/>
    <xf numFmtId="0" fontId="6" fillId="0" borderId="0" xfId="871" applyFont="1" applyAlignment="1">
      <alignment vertical="center"/>
    </xf>
    <xf numFmtId="49" fontId="6" fillId="0" borderId="10" xfId="871" applyNumberFormat="1" applyFont="1" applyBorder="1" applyAlignment="1">
      <alignment horizontal="justify" vertical="center" wrapText="1"/>
    </xf>
    <xf numFmtId="0" fontId="6" fillId="0" borderId="10" xfId="871" applyFont="1" applyBorder="1" applyAlignment="1">
      <alignment horizontal="justify" vertical="center" wrapText="1"/>
    </xf>
    <xf numFmtId="166" fontId="6" fillId="0" borderId="14" xfId="1124" applyNumberFormat="1" applyFont="1" applyBorder="1" applyAlignment="1">
      <alignment horizontal="right" vertical="center" wrapText="1"/>
    </xf>
    <xf numFmtId="49" fontId="6" fillId="0" borderId="0" xfId="871" applyNumberFormat="1" applyFont="1" applyBorder="1" applyAlignment="1">
      <alignment vertical="center" wrapText="1"/>
    </xf>
    <xf numFmtId="0" fontId="6" fillId="0" borderId="0" xfId="871" applyFont="1" applyBorder="1" applyAlignment="1">
      <alignment vertical="center" wrapText="1"/>
    </xf>
    <xf numFmtId="164" fontId="32" fillId="0" borderId="0" xfId="871" applyNumberFormat="1" applyFont="1" applyBorder="1" applyAlignment="1">
      <alignment horizontal="center" vertical="center" wrapText="1"/>
    </xf>
    <xf numFmtId="164" fontId="32" fillId="0" borderId="0" xfId="871" applyNumberFormat="1" applyFont="1" applyBorder="1" applyAlignment="1">
      <alignment horizontal="right" vertical="center" wrapText="1"/>
    </xf>
    <xf numFmtId="49" fontId="6" fillId="0" borderId="0" xfId="871" applyNumberFormat="1" applyFont="1"/>
    <xf numFmtId="4" fontId="6" fillId="0" borderId="0" xfId="871" applyNumberFormat="1" applyFont="1"/>
    <xf numFmtId="0" fontId="6" fillId="0" borderId="12" xfId="871" applyFont="1" applyBorder="1" applyAlignment="1">
      <alignment vertical="center" wrapText="1"/>
    </xf>
    <xf numFmtId="164" fontId="6" fillId="0" borderId="0" xfId="871" applyNumberFormat="1" applyFont="1"/>
    <xf numFmtId="172" fontId="6" fillId="0" borderId="0" xfId="871" applyNumberFormat="1" applyFont="1"/>
    <xf numFmtId="0" fontId="6" fillId="0" borderId="0" xfId="871" applyFont="1" applyBorder="1" applyAlignment="1">
      <alignment horizontal="left" vertical="center" wrapText="1"/>
    </xf>
    <xf numFmtId="0" fontId="6" fillId="0" borderId="14" xfId="871" applyFont="1" applyFill="1" applyBorder="1" applyAlignment="1">
      <alignment horizontal="center" vertical="center" wrapText="1"/>
    </xf>
    <xf numFmtId="0" fontId="6" fillId="0" borderId="14" xfId="871" applyFont="1" applyFill="1" applyBorder="1" applyAlignment="1">
      <alignment horizontal="left" vertical="center" wrapText="1"/>
    </xf>
    <xf numFmtId="166" fontId="32" fillId="0" borderId="14" xfId="0" applyNumberFormat="1" applyFont="1" applyBorder="1" applyAlignment="1">
      <alignment horizontal="right" vertical="center" wrapText="1"/>
    </xf>
    <xf numFmtId="0" fontId="3" fillId="0" borderId="0" xfId="0" applyFont="1" applyAlignment="1">
      <alignment wrapText="1"/>
    </xf>
    <xf numFmtId="0" fontId="6" fillId="0" borderId="0" xfId="0" applyFont="1" applyFill="1" applyAlignment="1">
      <alignment horizontal="right" wrapText="1"/>
    </xf>
    <xf numFmtId="43" fontId="6" fillId="0" borderId="14" xfId="1123" applyFont="1" applyBorder="1" applyAlignment="1">
      <alignment horizontal="center" wrapText="1"/>
    </xf>
    <xf numFmtId="0" fontId="3" fillId="0" borderId="0" xfId="0" applyFont="1" applyFill="1"/>
    <xf numFmtId="168" fontId="6" fillId="0" borderId="14" xfId="1123" applyNumberFormat="1" applyFont="1" applyBorder="1" applyAlignment="1">
      <alignment horizontal="center" wrapText="1"/>
    </xf>
    <xf numFmtId="168" fontId="6" fillId="0" borderId="14" xfId="0" applyNumberFormat="1" applyFont="1" applyBorder="1"/>
    <xf numFmtId="0" fontId="6" fillId="0" borderId="0" xfId="0" applyFont="1" applyBorder="1" applyAlignment="1">
      <alignment horizontal="right" wrapText="1"/>
    </xf>
    <xf numFmtId="43" fontId="56" fillId="0" borderId="14" xfId="1123" applyFont="1" applyBorder="1" applyAlignment="1">
      <alignment wrapText="1"/>
    </xf>
    <xf numFmtId="0" fontId="61" fillId="0" borderId="0" xfId="871" applyFont="1" applyAlignment="1">
      <alignment vertical="center"/>
    </xf>
    <xf numFmtId="0" fontId="6" fillId="0" borderId="12"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0" xfId="0" applyFont="1" applyBorder="1" applyAlignment="1">
      <alignment wrapText="1"/>
    </xf>
    <xf numFmtId="0" fontId="6" fillId="0" borderId="0" xfId="0" applyFont="1" applyBorder="1" applyAlignment="1">
      <alignment horizontal="left" wrapText="1"/>
    </xf>
    <xf numFmtId="0" fontId="6" fillId="0" borderId="14" xfId="0" applyFont="1" applyFill="1" applyBorder="1" applyAlignment="1">
      <alignment horizontal="center" vertical="center" wrapText="1"/>
    </xf>
    <xf numFmtId="0" fontId="6" fillId="0" borderId="14" xfId="0" applyFont="1" applyBorder="1" applyAlignment="1">
      <alignment horizontal="justify" vertical="center" wrapText="1"/>
    </xf>
    <xf numFmtId="0" fontId="28" fillId="0" borderId="0" xfId="0" applyFont="1" applyBorder="1" applyAlignment="1">
      <alignment wrapText="1"/>
    </xf>
    <xf numFmtId="0" fontId="6" fillId="0" borderId="0" xfId="0" applyFont="1" applyAlignment="1">
      <alignment wrapText="1"/>
    </xf>
    <xf numFmtId="43" fontId="6" fillId="0" borderId="14" xfId="1098" applyNumberFormat="1" applyFont="1" applyFill="1" applyBorder="1" applyAlignment="1">
      <alignment horizontal="right" vertical="center"/>
    </xf>
    <xf numFmtId="16" fontId="6" fillId="0" borderId="12" xfId="0" quotePrefix="1" applyNumberFormat="1" applyFont="1" applyFill="1" applyBorder="1" applyAlignment="1">
      <alignment horizontal="left" vertical="center" wrapText="1"/>
    </xf>
    <xf numFmtId="0" fontId="6" fillId="0" borderId="12" xfId="0" quotePrefix="1" applyFont="1" applyFill="1" applyBorder="1" applyAlignment="1">
      <alignment horizontal="left" vertical="center" wrapText="1"/>
    </xf>
    <xf numFmtId="0" fontId="6" fillId="0" borderId="0" xfId="0" applyFont="1" applyFill="1" applyBorder="1" applyAlignment="1">
      <alignment horizontal="right" wrapText="1"/>
    </xf>
    <xf numFmtId="0" fontId="6" fillId="0" borderId="14" xfId="0" applyFont="1" applyFill="1" applyBorder="1" applyAlignment="1">
      <alignmen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Fill="1" applyBorder="1" applyAlignment="1">
      <alignment horizontal="left" vertical="center" wrapText="1"/>
    </xf>
    <xf numFmtId="0" fontId="6" fillId="0" borderId="14"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9" fillId="0" borderId="14"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10" fontId="6" fillId="0" borderId="14" xfId="0" applyNumberFormat="1" applyFont="1" applyBorder="1" applyAlignment="1">
      <alignment horizontal="center" wrapText="1"/>
    </xf>
    <xf numFmtId="10" fontId="6" fillId="0" borderId="14" xfId="1049" applyNumberFormat="1" applyFont="1" applyBorder="1" applyAlignment="1">
      <alignment horizontal="left" wrapText="1"/>
    </xf>
    <xf numFmtId="0" fontId="32" fillId="0" borderId="14" xfId="0" applyFont="1" applyFill="1" applyBorder="1" applyAlignment="1">
      <alignment horizontal="center" vertical="center" wrapText="1"/>
    </xf>
    <xf numFmtId="167" fontId="0" fillId="0" borderId="0" xfId="0" applyNumberFormat="1"/>
    <xf numFmtId="0" fontId="39" fillId="0" borderId="14" xfId="0" applyFont="1" applyFill="1" applyBorder="1" applyAlignment="1">
      <alignment horizontal="justify" vertical="center" wrapText="1"/>
    </xf>
    <xf numFmtId="3" fontId="6" fillId="0" borderId="21" xfId="0" applyNumberFormat="1" applyFont="1" applyBorder="1" applyAlignment="1">
      <alignment horizontal="center" vertical="center"/>
    </xf>
    <xf numFmtId="49" fontId="6" fillId="0" borderId="14" xfId="0" quotePrefix="1" applyNumberFormat="1" applyFont="1" applyFill="1" applyBorder="1" applyAlignment="1">
      <alignment horizontal="justify" vertical="center" wrapText="1"/>
    </xf>
    <xf numFmtId="49" fontId="6" fillId="0" borderId="14" xfId="0" quotePrefix="1" applyNumberFormat="1" applyFont="1" applyFill="1" applyBorder="1" applyAlignment="1">
      <alignmen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horizontal="left"/>
    </xf>
    <xf numFmtId="43" fontId="0" fillId="0" borderId="14" xfId="1123" applyFont="1" applyBorder="1" applyAlignment="1">
      <alignment wrapText="1"/>
    </xf>
    <xf numFmtId="0" fontId="2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Fill="1" applyBorder="1" applyAlignment="1">
      <alignment horizontal="center" vertical="center" wrapText="1"/>
    </xf>
    <xf numFmtId="164" fontId="6" fillId="0" borderId="0" xfId="0" applyNumberFormat="1" applyFont="1" applyBorder="1" applyAlignment="1">
      <alignment horizontal="right" vertical="center" wrapText="1"/>
    </xf>
    <xf numFmtId="170" fontId="28" fillId="0" borderId="0" xfId="1127" applyNumberFormat="1" applyFont="1" applyFill="1" applyBorder="1" applyAlignment="1" applyProtection="1">
      <alignment horizontal="center" wrapText="1"/>
    </xf>
    <xf numFmtId="0" fontId="39" fillId="0" borderId="14" xfId="0" applyFont="1" applyBorder="1" applyAlignment="1">
      <alignment horizontal="center" vertical="center" wrapText="1"/>
    </xf>
    <xf numFmtId="168" fontId="56" fillId="0" borderId="14" xfId="1098" applyNumberFormat="1" applyFont="1" applyFill="1" applyBorder="1" applyAlignment="1">
      <alignment horizontal="center" vertical="center"/>
    </xf>
    <xf numFmtId="164" fontId="6" fillId="0" borderId="0" xfId="0" applyNumberFormat="1" applyFont="1" applyAlignment="1">
      <alignment horizontal="center" vertical="center"/>
    </xf>
    <xf numFmtId="0" fontId="6" fillId="0" borderId="13" xfId="0" applyFont="1" applyBorder="1" applyAlignment="1">
      <alignment horizontal="left" vertical="center" wrapText="1"/>
    </xf>
    <xf numFmtId="164" fontId="6" fillId="0" borderId="10" xfId="0" applyNumberFormat="1" applyFont="1" applyFill="1" applyBorder="1" applyAlignment="1">
      <alignment horizontal="center" vertical="center" wrapText="1"/>
    </xf>
    <xf numFmtId="0" fontId="39" fillId="0" borderId="14" xfId="0" applyFont="1" applyBorder="1" applyAlignment="1">
      <alignment vertical="center" wrapText="1"/>
    </xf>
    <xf numFmtId="43" fontId="6" fillId="0" borderId="14" xfId="1098" applyFont="1" applyBorder="1" applyAlignment="1">
      <alignment vertical="center" wrapText="1"/>
    </xf>
    <xf numFmtId="0" fontId="0" fillId="0" borderId="0" xfId="0" applyAlignment="1"/>
    <xf numFmtId="0" fontId="6"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2" fillId="0" borderId="0" xfId="0" applyFont="1" applyAlignment="1"/>
    <xf numFmtId="43" fontId="6" fillId="0" borderId="14" xfId="1098" applyFont="1" applyFill="1" applyBorder="1" applyAlignment="1">
      <alignment vertical="center" wrapText="1"/>
    </xf>
    <xf numFmtId="0" fontId="26" fillId="0" borderId="14" xfId="0" applyFont="1" applyBorder="1" applyAlignment="1">
      <alignment horizontal="center" vertical="center" wrapText="1"/>
    </xf>
    <xf numFmtId="0" fontId="6" fillId="0" borderId="0" xfId="0" applyFont="1" applyBorder="1" applyAlignment="1">
      <alignment horizontal="left" vertical="center" wrapText="1"/>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26" fillId="0" borderId="14" xfId="0" applyFont="1" applyBorder="1" applyAlignment="1">
      <alignment horizontal="left" vertical="center" wrapText="1"/>
    </xf>
    <xf numFmtId="3" fontId="6" fillId="0" borderId="14" xfId="871" applyNumberFormat="1" applyFont="1" applyBorder="1" applyAlignment="1">
      <alignment horizontal="right" vertical="center" wrapText="1"/>
    </xf>
    <xf numFmtId="0" fontId="6" fillId="0" borderId="2" xfId="1126" applyFont="1" applyBorder="1" applyAlignment="1">
      <alignment horizontal="justify" vertical="center" wrapText="1"/>
    </xf>
    <xf numFmtId="10" fontId="26" fillId="0" borderId="14" xfId="0" applyNumberFormat="1" applyFont="1" applyBorder="1" applyAlignment="1">
      <alignment horizontal="center" vertical="center" wrapText="1"/>
    </xf>
    <xf numFmtId="0" fontId="56" fillId="0" borderId="14" xfId="0" applyFont="1" applyBorder="1" applyAlignment="1">
      <alignment horizontal="left" vertical="center" wrapText="1"/>
    </xf>
    <xf numFmtId="2" fontId="39" fillId="0" borderId="14" xfId="0" applyNumberFormat="1" applyFont="1" applyBorder="1" applyAlignment="1">
      <alignment horizontal="center" vertical="center" wrapText="1"/>
    </xf>
    <xf numFmtId="164" fontId="28" fillId="0" borderId="14" xfId="0" applyNumberFormat="1" applyFont="1" applyBorder="1" applyAlignment="1">
      <alignment vertical="center" wrapText="1"/>
    </xf>
    <xf numFmtId="0" fontId="6" fillId="0" borderId="12" xfId="0" applyFont="1" applyBorder="1" applyAlignment="1">
      <alignment horizontal="left" vertical="center"/>
    </xf>
    <xf numFmtId="171" fontId="6" fillId="0" borderId="14" xfId="921" applyNumberFormat="1" applyFont="1" applyBorder="1" applyAlignment="1">
      <alignment horizontal="right" vertical="center" wrapText="1"/>
    </xf>
    <xf numFmtId="0" fontId="6" fillId="0" borderId="0" xfId="0" applyFont="1" applyAlignment="1">
      <alignment horizontal="right" wrapText="1"/>
    </xf>
    <xf numFmtId="0" fontId="28" fillId="0" borderId="0" xfId="0" applyFont="1" applyFill="1" applyBorder="1" applyAlignment="1">
      <alignment horizontal="center" wrapText="1"/>
    </xf>
    <xf numFmtId="0" fontId="26" fillId="0" borderId="14" xfId="0" applyFont="1" applyFill="1" applyBorder="1" applyAlignment="1">
      <alignment vertical="center"/>
    </xf>
    <xf numFmtId="0" fontId="26" fillId="0" borderId="14" xfId="0" applyFont="1" applyBorder="1" applyAlignment="1">
      <alignment horizontal="center" vertical="center" wrapText="1"/>
    </xf>
    <xf numFmtId="0" fontId="28" fillId="0" borderId="0" xfId="0" applyFont="1" applyAlignment="1">
      <alignment horizontal="center" wrapText="1"/>
    </xf>
    <xf numFmtId="0" fontId="26" fillId="0" borderId="14" xfId="0" applyFont="1" applyBorder="1" applyAlignment="1">
      <alignment vertical="center"/>
    </xf>
    <xf numFmtId="0" fontId="26" fillId="0" borderId="17" xfId="0" applyFont="1" applyBorder="1" applyAlignment="1">
      <alignment vertical="center" wrapText="1"/>
    </xf>
    <xf numFmtId="0" fontId="26" fillId="0" borderId="20" xfId="0" applyFont="1" applyBorder="1" applyAlignment="1">
      <alignment vertical="center" wrapText="1"/>
    </xf>
    <xf numFmtId="0" fontId="26" fillId="0" borderId="21" xfId="0" applyFont="1" applyBorder="1" applyAlignment="1">
      <alignment vertical="center" wrapText="1"/>
    </xf>
    <xf numFmtId="0" fontId="37" fillId="0" borderId="0" xfId="0" applyFont="1" applyBorder="1" applyAlignment="1">
      <alignment horizontal="center" vertical="center" wrapText="1"/>
    </xf>
    <xf numFmtId="0" fontId="6" fillId="0" borderId="0" xfId="0" applyFont="1" applyBorder="1" applyAlignment="1">
      <alignment horizontal="left" vertical="center" wrapText="1"/>
    </xf>
    <xf numFmtId="0" fontId="32" fillId="0" borderId="0" xfId="0" applyFont="1" applyBorder="1" applyAlignment="1">
      <alignment horizontal="left" vertical="center" wrapText="1"/>
    </xf>
    <xf numFmtId="0" fontId="25"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7"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28" fillId="0" borderId="0" xfId="0" applyFont="1" applyFill="1" applyBorder="1" applyAlignment="1">
      <alignment horizontal="left" vertical="center" wrapText="1"/>
    </xf>
    <xf numFmtId="0" fontId="31" fillId="0" borderId="0" xfId="0" applyFont="1" applyFill="1" applyBorder="1" applyAlignment="1">
      <alignment horizontal="center" vertical="top" wrapText="1"/>
    </xf>
    <xf numFmtId="0" fontId="6" fillId="0" borderId="0" xfId="0" applyFont="1" applyFill="1" applyAlignment="1">
      <alignment horizontal="left" vertical="center" wrapText="1"/>
    </xf>
    <xf numFmtId="0" fontId="33"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1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28" fillId="0" borderId="0" xfId="0" applyFont="1" applyFill="1" applyAlignment="1">
      <alignment horizontal="left"/>
    </xf>
    <xf numFmtId="0" fontId="28" fillId="0" borderId="0" xfId="0" applyFont="1" applyAlignment="1">
      <alignment horizontal="left"/>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vertical="center"/>
    </xf>
    <xf numFmtId="0" fontId="6" fillId="0" borderId="0" xfId="871" applyFont="1" applyAlignment="1">
      <alignment horizontal="left"/>
    </xf>
    <xf numFmtId="0" fontId="6" fillId="0" borderId="0" xfId="0" applyFont="1" applyFill="1" applyAlignment="1"/>
    <xf numFmtId="0" fontId="6" fillId="0" borderId="0" xfId="0" applyFont="1" applyFill="1" applyAlignment="1">
      <alignment horizontal="left"/>
    </xf>
    <xf numFmtId="0" fontId="6" fillId="0" borderId="0" xfId="0" applyFont="1" applyFill="1" applyAlignment="1">
      <alignment horizontal="left"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left"/>
    </xf>
    <xf numFmtId="49" fontId="6" fillId="0" borderId="0" xfId="871" applyNumberFormat="1" applyFont="1" applyAlignment="1">
      <alignment horizontal="left"/>
    </xf>
    <xf numFmtId="0" fontId="6" fillId="0" borderId="0" xfId="871" applyFont="1" applyBorder="1" applyAlignment="1">
      <alignment horizontal="left" vertical="center" wrapText="1"/>
    </xf>
    <xf numFmtId="49" fontId="6" fillId="0" borderId="0" xfId="0" applyNumberFormat="1" applyFont="1" applyAlignment="1">
      <alignment horizontal="left"/>
    </xf>
    <xf numFmtId="0" fontId="6" fillId="0" borderId="0" xfId="0" applyFont="1" applyBorder="1" applyAlignment="1">
      <alignment wrapText="1"/>
    </xf>
    <xf numFmtId="0" fontId="6" fillId="0" borderId="0" xfId="0" applyFont="1" applyBorder="1" applyAlignment="1">
      <alignment horizontal="left" wrapText="1"/>
    </xf>
    <xf numFmtId="49" fontId="6" fillId="0" borderId="0" xfId="0" applyNumberFormat="1" applyFont="1" applyBorder="1" applyAlignment="1">
      <alignment horizontal="left" wrapText="1"/>
    </xf>
    <xf numFmtId="49" fontId="6" fillId="0" borderId="0" xfId="0" applyNumberFormat="1" applyFont="1" applyBorder="1" applyAlignment="1">
      <alignment horizontal="left" vertical="center" wrapText="1"/>
    </xf>
    <xf numFmtId="49" fontId="6" fillId="0" borderId="0" xfId="0" applyNumberFormat="1" applyFont="1" applyBorder="1" applyAlignment="1">
      <alignment vertical="top" wrapText="1"/>
    </xf>
    <xf numFmtId="0" fontId="6" fillId="0" borderId="0" xfId="0" applyFont="1" applyBorder="1" applyAlignment="1">
      <alignment horizontal="justify" vertical="center" wrapText="1"/>
    </xf>
    <xf numFmtId="0" fontId="6" fillId="0" borderId="0" xfId="0" applyFont="1" applyFill="1" applyBorder="1" applyAlignment="1">
      <alignment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Fill="1" applyBorder="1" applyAlignment="1">
      <alignment horizontal="left" wrapText="1"/>
    </xf>
    <xf numFmtId="0" fontId="6" fillId="0" borderId="0" xfId="0" applyFont="1" applyFill="1" applyAlignment="1">
      <alignment horizontal="left" vertical="top" wrapText="1"/>
    </xf>
    <xf numFmtId="49" fontId="6" fillId="0" borderId="14" xfId="0" applyNumberFormat="1"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166" fontId="32" fillId="0" borderId="26" xfId="0" applyNumberFormat="1" applyFont="1" applyFill="1" applyBorder="1" applyAlignment="1">
      <alignment horizontal="left" vertical="center" wrapText="1"/>
    </xf>
    <xf numFmtId="166" fontId="32" fillId="0" borderId="24" xfId="0" applyNumberFormat="1" applyFont="1" applyFill="1" applyBorder="1" applyAlignment="1">
      <alignment horizontal="left" vertical="center" wrapText="1"/>
    </xf>
    <xf numFmtId="166" fontId="32" fillId="0" borderId="27" xfId="0" applyNumberFormat="1" applyFont="1" applyFill="1" applyBorder="1" applyAlignment="1">
      <alignment horizontal="left" vertical="center" wrapText="1"/>
    </xf>
    <xf numFmtId="0" fontId="26" fillId="0" borderId="14" xfId="0" applyFont="1" applyBorder="1" applyAlignment="1">
      <alignment horizontal="left" vertical="center" wrapText="1"/>
    </xf>
    <xf numFmtId="0" fontId="44" fillId="0" borderId="14" xfId="0" applyFont="1" applyBorder="1" applyAlignment="1">
      <alignment vertical="center" wrapText="1"/>
    </xf>
    <xf numFmtId="0" fontId="44" fillId="0" borderId="14" xfId="0" applyFont="1" applyBorder="1" applyAlignment="1">
      <alignment horizontal="left" vertical="center" wrapText="1"/>
    </xf>
    <xf numFmtId="0" fontId="39" fillId="0" borderId="0" xfId="0" applyFont="1" applyFill="1" applyBorder="1" applyAlignment="1">
      <alignment vertical="center" wrapText="1"/>
    </xf>
    <xf numFmtId="0" fontId="28" fillId="0" borderId="0"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32" fillId="0" borderId="0" xfId="0" applyFont="1" applyAlignment="1">
      <alignment horizontal="left"/>
    </xf>
    <xf numFmtId="0" fontId="32" fillId="0" borderId="14"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0" fontId="39" fillId="0" borderId="1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14"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32" fillId="0" borderId="0" xfId="1126" applyFont="1" applyBorder="1" applyAlignment="1">
      <alignment horizontal="left" wrapText="1"/>
    </xf>
    <xf numFmtId="0" fontId="32" fillId="0" borderId="0" xfId="1126" applyFont="1" applyBorder="1" applyAlignment="1">
      <alignment wrapText="1"/>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Border="1" applyAlignment="1">
      <alignment vertical="center" wrapText="1"/>
    </xf>
    <xf numFmtId="0" fontId="0" fillId="0" borderId="0" xfId="0" applyBorder="1" applyAlignment="1">
      <alignment wrapText="1"/>
    </xf>
    <xf numFmtId="0" fontId="6" fillId="0" borderId="0" xfId="0" applyFont="1" applyBorder="1" applyAlignment="1">
      <alignment vertical="center" wrapText="1"/>
    </xf>
    <xf numFmtId="0" fontId="39" fillId="0" borderId="0" xfId="0" applyFont="1" applyBorder="1" applyAlignment="1">
      <alignment horizontal="left" vertical="center" wrapText="1"/>
    </xf>
    <xf numFmtId="0" fontId="28" fillId="0" borderId="0" xfId="0" applyFont="1" applyFill="1" applyBorder="1" applyAlignment="1">
      <alignment wrapText="1"/>
    </xf>
    <xf numFmtId="0" fontId="28" fillId="0" borderId="0" xfId="0" applyFont="1" applyFill="1" applyBorder="1" applyAlignment="1">
      <alignment horizontal="left" wrapText="1"/>
    </xf>
    <xf numFmtId="0" fontId="28" fillId="0" borderId="0" xfId="0" applyFont="1" applyBorder="1" applyAlignment="1">
      <alignment horizontal="left" wrapText="1"/>
    </xf>
    <xf numFmtId="0" fontId="28" fillId="0" borderId="0" xfId="0" applyFont="1" applyBorder="1" applyAlignment="1">
      <alignment wrapText="1"/>
    </xf>
    <xf numFmtId="0" fontId="41" fillId="0" borderId="0" xfId="0" applyFont="1" applyBorder="1" applyAlignment="1">
      <alignment horizontal="left" wrapText="1"/>
    </xf>
    <xf numFmtId="0" fontId="26" fillId="0" borderId="14" xfId="0" applyFont="1" applyBorder="1" applyAlignment="1">
      <alignment horizontal="center" wrapText="1"/>
    </xf>
    <xf numFmtId="0" fontId="6" fillId="0" borderId="0" xfId="0" quotePrefix="1" applyFont="1" applyAlignment="1">
      <alignment horizontal="left" wrapText="1"/>
    </xf>
    <xf numFmtId="0" fontId="28" fillId="0" borderId="0" xfId="0" applyFont="1" applyAlignment="1">
      <alignment horizontal="left" wrapText="1"/>
    </xf>
  </cellXfs>
  <cellStyles count="4340">
    <cellStyle name="20% - Акцент1 1" xfId="1"/>
    <cellStyle name="20% - Акцент1 10" xfId="2"/>
    <cellStyle name="20% - Акцент1 10 2" xfId="1362"/>
    <cellStyle name="20% - Акцент1 10 3" xfId="1363"/>
    <cellStyle name="20% - Акцент1 10 4" xfId="1364"/>
    <cellStyle name="20% - Акцент1 10 5" xfId="1365"/>
    <cellStyle name="20% - Акцент1 10 6" xfId="1366"/>
    <cellStyle name="20% - Акцент1 10 7" xfId="1367"/>
    <cellStyle name="20% - Акцент1 10 8" xfId="1368"/>
    <cellStyle name="20% - Акцент1 11" xfId="3"/>
    <cellStyle name="20% - Акцент1 11 2" xfId="1369"/>
    <cellStyle name="20% - Акцент1 11 3" xfId="1370"/>
    <cellStyle name="20% - Акцент1 11 4" xfId="1371"/>
    <cellStyle name="20% - Акцент1 11 5" xfId="1372"/>
    <cellStyle name="20% - Акцент1 11 6" xfId="1373"/>
    <cellStyle name="20% - Акцент1 11 7" xfId="1374"/>
    <cellStyle name="20% - Акцент1 11 8" xfId="1375"/>
    <cellStyle name="20% - Акцент1 12" xfId="4"/>
    <cellStyle name="20% - Акцент1 12 2" xfId="1376"/>
    <cellStyle name="20% - Акцент1 12 3" xfId="1377"/>
    <cellStyle name="20% - Акцент1 12 4" xfId="1378"/>
    <cellStyle name="20% - Акцент1 12 5" xfId="1379"/>
    <cellStyle name="20% - Акцент1 12 6" xfId="1380"/>
    <cellStyle name="20% - Акцент1 12 7" xfId="1381"/>
    <cellStyle name="20% - Акцент1 12 8" xfId="1382"/>
    <cellStyle name="20% - Акцент1 13" xfId="5"/>
    <cellStyle name="20% - Акцент1 13 2" xfId="1383"/>
    <cellStyle name="20% - Акцент1 13 3" xfId="1384"/>
    <cellStyle name="20% - Акцент1 13 4" xfId="1385"/>
    <cellStyle name="20% - Акцент1 13 5" xfId="1386"/>
    <cellStyle name="20% - Акцент1 13 6" xfId="1387"/>
    <cellStyle name="20% - Акцент1 13 7" xfId="1388"/>
    <cellStyle name="20% - Акцент1 13 8" xfId="1389"/>
    <cellStyle name="20% - Акцент1 14" xfId="6"/>
    <cellStyle name="20% - Акцент1 14 2" xfId="1390"/>
    <cellStyle name="20% - Акцент1 14 3" xfId="1391"/>
    <cellStyle name="20% - Акцент1 14 4" xfId="1392"/>
    <cellStyle name="20% - Акцент1 14 5" xfId="1393"/>
    <cellStyle name="20% - Акцент1 14 6" xfId="1394"/>
    <cellStyle name="20% - Акцент1 14 7" xfId="1395"/>
    <cellStyle name="20% - Акцент1 14 8" xfId="1396"/>
    <cellStyle name="20% - Акцент1 15" xfId="7"/>
    <cellStyle name="20% - Акцент1 15 2" xfId="1397"/>
    <cellStyle name="20% - Акцент1 15 3" xfId="1398"/>
    <cellStyle name="20% - Акцент1 15 4" xfId="1399"/>
    <cellStyle name="20% - Акцент1 15 5" xfId="1400"/>
    <cellStyle name="20% - Акцент1 15 6" xfId="1401"/>
    <cellStyle name="20% - Акцент1 15 7" xfId="1402"/>
    <cellStyle name="20% - Акцент1 15 8" xfId="1403"/>
    <cellStyle name="20% - Акцент1 16" xfId="8"/>
    <cellStyle name="20% - Акцент1 16 2" xfId="1404"/>
    <cellStyle name="20% - Акцент1 16 3" xfId="1405"/>
    <cellStyle name="20% - Акцент1 16 4" xfId="1406"/>
    <cellStyle name="20% - Акцент1 16 5" xfId="1407"/>
    <cellStyle name="20% - Акцент1 16 6" xfId="1408"/>
    <cellStyle name="20% - Акцент1 16 7" xfId="1409"/>
    <cellStyle name="20% - Акцент1 16 8" xfId="1410"/>
    <cellStyle name="20% - Акцент1 17" xfId="9"/>
    <cellStyle name="20% - Акцент1 17 2" xfId="1411"/>
    <cellStyle name="20% - Акцент1 17 3" xfId="1412"/>
    <cellStyle name="20% - Акцент1 17 4" xfId="1413"/>
    <cellStyle name="20% - Акцент1 17 5" xfId="1414"/>
    <cellStyle name="20% - Акцент1 17 6" xfId="1415"/>
    <cellStyle name="20% - Акцент1 17 7" xfId="1416"/>
    <cellStyle name="20% - Акцент1 17 8" xfId="1417"/>
    <cellStyle name="20% - Акцент1 18" xfId="10"/>
    <cellStyle name="20% - Акцент1 18 2" xfId="1418"/>
    <cellStyle name="20% - Акцент1 18 3" xfId="1419"/>
    <cellStyle name="20% - Акцент1 18 4" xfId="1420"/>
    <cellStyle name="20% - Акцент1 18 5" xfId="1421"/>
    <cellStyle name="20% - Акцент1 18 6" xfId="1422"/>
    <cellStyle name="20% - Акцент1 18 7" xfId="1423"/>
    <cellStyle name="20% - Акцент1 18 8" xfId="1424"/>
    <cellStyle name="20% - Акцент1 19" xfId="11"/>
    <cellStyle name="20% - Акцент1 19 2" xfId="1425"/>
    <cellStyle name="20% - Акцент1 19 3" xfId="1426"/>
    <cellStyle name="20% - Акцент1 19 4" xfId="1427"/>
    <cellStyle name="20% - Акцент1 19 5" xfId="1428"/>
    <cellStyle name="20% - Акцент1 19 6" xfId="1429"/>
    <cellStyle name="20% - Акцент1 19 7" xfId="1430"/>
    <cellStyle name="20% - Акцент1 19 8" xfId="1431"/>
    <cellStyle name="20% - Акцент1 2" xfId="12"/>
    <cellStyle name="20% - Акцент1 2 10" xfId="1432"/>
    <cellStyle name="20% - Акцент1 2 2" xfId="1433"/>
    <cellStyle name="20% - Акцент1 2 2 2" xfId="1434"/>
    <cellStyle name="20% - Акцент1 2 2 3" xfId="1435"/>
    <cellStyle name="20% - Акцент1 2 3" xfId="1436"/>
    <cellStyle name="20% - Акцент1 2 4" xfId="1437"/>
    <cellStyle name="20% - Акцент1 2 5" xfId="1438"/>
    <cellStyle name="20% - Акцент1 2 6" xfId="1439"/>
    <cellStyle name="20% - Акцент1 2 7" xfId="1440"/>
    <cellStyle name="20% - Акцент1 2 8" xfId="1441"/>
    <cellStyle name="20% - Акцент1 2 9" xfId="1442"/>
    <cellStyle name="20% - Акцент1 20" xfId="13"/>
    <cellStyle name="20% - Акцент1 20 2" xfId="1443"/>
    <cellStyle name="20% - Акцент1 20 3" xfId="1444"/>
    <cellStyle name="20% - Акцент1 20 4" xfId="1445"/>
    <cellStyle name="20% - Акцент1 20 5" xfId="1446"/>
    <cellStyle name="20% - Акцент1 20 6" xfId="1447"/>
    <cellStyle name="20% - Акцент1 20 7" xfId="1448"/>
    <cellStyle name="20% - Акцент1 20 8" xfId="1449"/>
    <cellStyle name="20% - Акцент1 21" xfId="14"/>
    <cellStyle name="20% - Акцент1 21 2" xfId="1450"/>
    <cellStyle name="20% - Акцент1 21 3" xfId="1451"/>
    <cellStyle name="20% - Акцент1 21 4" xfId="1452"/>
    <cellStyle name="20% - Акцент1 21 5" xfId="1453"/>
    <cellStyle name="20% - Акцент1 21 6" xfId="1454"/>
    <cellStyle name="20% - Акцент1 21 7" xfId="1455"/>
    <cellStyle name="20% - Акцент1 21 8" xfId="1456"/>
    <cellStyle name="20% - Акцент1 22" xfId="15"/>
    <cellStyle name="20% - Акцент1 22 2" xfId="1457"/>
    <cellStyle name="20% - Акцент1 22 3" xfId="1458"/>
    <cellStyle name="20% - Акцент1 22 4" xfId="1459"/>
    <cellStyle name="20% - Акцент1 22 5" xfId="1460"/>
    <cellStyle name="20% - Акцент1 22 6" xfId="1461"/>
    <cellStyle name="20% - Акцент1 22 7" xfId="1462"/>
    <cellStyle name="20% - Акцент1 22 8" xfId="1463"/>
    <cellStyle name="20% - Акцент1 23" xfId="16"/>
    <cellStyle name="20% - Акцент1 23 2" xfId="1464"/>
    <cellStyle name="20% - Акцент1 23 3" xfId="1465"/>
    <cellStyle name="20% - Акцент1 23 4" xfId="1466"/>
    <cellStyle name="20% - Акцент1 23 5" xfId="1467"/>
    <cellStyle name="20% - Акцент1 23 6" xfId="1468"/>
    <cellStyle name="20% - Акцент1 23 7" xfId="1469"/>
    <cellStyle name="20% - Акцент1 23 8" xfId="1470"/>
    <cellStyle name="20% - Акцент1 24" xfId="17"/>
    <cellStyle name="20% - Акцент1 24 2" xfId="1471"/>
    <cellStyle name="20% - Акцент1 24 3" xfId="1472"/>
    <cellStyle name="20% - Акцент1 24 4" xfId="1473"/>
    <cellStyle name="20% - Акцент1 24 5" xfId="1474"/>
    <cellStyle name="20% - Акцент1 24 6" xfId="1475"/>
    <cellStyle name="20% - Акцент1 24 7" xfId="1476"/>
    <cellStyle name="20% - Акцент1 24 8" xfId="1477"/>
    <cellStyle name="20% - Акцент1 25" xfId="1129"/>
    <cellStyle name="20% - Акцент1 25 2" xfId="1478"/>
    <cellStyle name="20% - Акцент1 25 3" xfId="1479"/>
    <cellStyle name="20% - Акцент1 25 4" xfId="1480"/>
    <cellStyle name="20% - Акцент1 25 5" xfId="1481"/>
    <cellStyle name="20% - Акцент1 25 6" xfId="1482"/>
    <cellStyle name="20% - Акцент1 25 7" xfId="1483"/>
    <cellStyle name="20% - Акцент1 25 8" xfId="1484"/>
    <cellStyle name="20% - Акцент1 25 9" xfId="1485"/>
    <cellStyle name="20% - Акцент1 26" xfId="1130"/>
    <cellStyle name="20% - Акцент1 26 2" xfId="1486"/>
    <cellStyle name="20% - Акцент1 26 3" xfId="1487"/>
    <cellStyle name="20% - Акцент1 26 4" xfId="1488"/>
    <cellStyle name="20% - Акцент1 26 5" xfId="1489"/>
    <cellStyle name="20% - Акцент1 26 6" xfId="1490"/>
    <cellStyle name="20% - Акцент1 26 7" xfId="1491"/>
    <cellStyle name="20% - Акцент1 26 8" xfId="1492"/>
    <cellStyle name="20% - Акцент1 27" xfId="1131"/>
    <cellStyle name="20% - Акцент1 27 2" xfId="1493"/>
    <cellStyle name="20% - Акцент1 27 3" xfId="1494"/>
    <cellStyle name="20% - Акцент1 27 4" xfId="1495"/>
    <cellStyle name="20% - Акцент1 27 5" xfId="1496"/>
    <cellStyle name="20% - Акцент1 27 6" xfId="1497"/>
    <cellStyle name="20% - Акцент1 27 7" xfId="1498"/>
    <cellStyle name="20% - Акцент1 27 8" xfId="1499"/>
    <cellStyle name="20% - Акцент1 28" xfId="1132"/>
    <cellStyle name="20% - Акцент1 29" xfId="1133"/>
    <cellStyle name="20% - Акцент1 3" xfId="18"/>
    <cellStyle name="20% - Акцент1 3 2" xfId="1500"/>
    <cellStyle name="20% - Акцент1 3 3" xfId="1501"/>
    <cellStyle name="20% - Акцент1 3 4" xfId="1502"/>
    <cellStyle name="20% - Акцент1 3 5" xfId="1503"/>
    <cellStyle name="20% - Акцент1 3 6" xfId="1504"/>
    <cellStyle name="20% - Акцент1 3 7" xfId="1505"/>
    <cellStyle name="20% - Акцент1 3 8" xfId="1506"/>
    <cellStyle name="20% - Акцент1 30" xfId="1134"/>
    <cellStyle name="20% - Акцент1 31" xfId="1135"/>
    <cellStyle name="20% - Акцент1 32" xfId="1136"/>
    <cellStyle name="20% - Акцент1 33" xfId="1137"/>
    <cellStyle name="20% - Акцент1 34" xfId="1138"/>
    <cellStyle name="20% - Акцент1 35" xfId="1139"/>
    <cellStyle name="20% - Акцент1 36" xfId="1140"/>
    <cellStyle name="20% - Акцент1 37" xfId="1141"/>
    <cellStyle name="20% - Акцент1 38" xfId="1142"/>
    <cellStyle name="20% - Акцент1 39" xfId="1143"/>
    <cellStyle name="20% - Акцент1 4" xfId="19"/>
    <cellStyle name="20% - Акцент1 4 2" xfId="1507"/>
    <cellStyle name="20% - Акцент1 4 3" xfId="1508"/>
    <cellStyle name="20% - Акцент1 4 4" xfId="1509"/>
    <cellStyle name="20% - Акцент1 4 5" xfId="1510"/>
    <cellStyle name="20% - Акцент1 4 6" xfId="1511"/>
    <cellStyle name="20% - Акцент1 4 7" xfId="1512"/>
    <cellStyle name="20% - Акцент1 4 8" xfId="1513"/>
    <cellStyle name="20% - Акцент1 40" xfId="1144"/>
    <cellStyle name="20% - Акцент1 5" xfId="20"/>
    <cellStyle name="20% - Акцент1 5 2" xfId="1514"/>
    <cellStyle name="20% - Акцент1 5 3" xfId="1515"/>
    <cellStyle name="20% - Акцент1 5 4" xfId="1516"/>
    <cellStyle name="20% - Акцент1 5 5" xfId="1517"/>
    <cellStyle name="20% - Акцент1 5 6" xfId="1518"/>
    <cellStyle name="20% - Акцент1 5 7" xfId="1519"/>
    <cellStyle name="20% - Акцент1 5 8" xfId="1520"/>
    <cellStyle name="20% - Акцент1 6" xfId="21"/>
    <cellStyle name="20% - Акцент1 6 2" xfId="1521"/>
    <cellStyle name="20% - Акцент1 6 3" xfId="1522"/>
    <cellStyle name="20% - Акцент1 6 4" xfId="1523"/>
    <cellStyle name="20% - Акцент1 6 5" xfId="1524"/>
    <cellStyle name="20% - Акцент1 6 6" xfId="1525"/>
    <cellStyle name="20% - Акцент1 6 7" xfId="1526"/>
    <cellStyle name="20% - Акцент1 6 8" xfId="1527"/>
    <cellStyle name="20% - Акцент1 7" xfId="22"/>
    <cellStyle name="20% - Акцент1 7 2" xfId="1528"/>
    <cellStyle name="20% - Акцент1 7 3" xfId="1529"/>
    <cellStyle name="20% - Акцент1 7 4" xfId="1530"/>
    <cellStyle name="20% - Акцент1 7 5" xfId="1531"/>
    <cellStyle name="20% - Акцент1 7 6" xfId="1532"/>
    <cellStyle name="20% - Акцент1 7 7" xfId="1533"/>
    <cellStyle name="20% - Акцент1 7 8" xfId="1534"/>
    <cellStyle name="20% - Акцент1 8" xfId="23"/>
    <cellStyle name="20% - Акцент1 8 2" xfId="1535"/>
    <cellStyle name="20% - Акцент1 8 3" xfId="1536"/>
    <cellStyle name="20% - Акцент1 8 4" xfId="1537"/>
    <cellStyle name="20% - Акцент1 8 5" xfId="1538"/>
    <cellStyle name="20% - Акцент1 8 6" xfId="1539"/>
    <cellStyle name="20% - Акцент1 8 7" xfId="1540"/>
    <cellStyle name="20% - Акцент1 8 8" xfId="1541"/>
    <cellStyle name="20% - Акцент1 9" xfId="24"/>
    <cellStyle name="20% - Акцент1 9 2" xfId="1542"/>
    <cellStyle name="20% - Акцент1 9 3" xfId="1543"/>
    <cellStyle name="20% - Акцент1 9 4" xfId="1544"/>
    <cellStyle name="20% - Акцент1 9 5" xfId="1545"/>
    <cellStyle name="20% - Акцент1 9 6" xfId="1546"/>
    <cellStyle name="20% - Акцент1 9 7" xfId="1547"/>
    <cellStyle name="20% - Акцент1 9 8" xfId="1548"/>
    <cellStyle name="20% - Акцент2 1" xfId="25"/>
    <cellStyle name="20% - Акцент2 10" xfId="26"/>
    <cellStyle name="20% - Акцент2 10 2" xfId="1549"/>
    <cellStyle name="20% - Акцент2 10 3" xfId="1550"/>
    <cellStyle name="20% - Акцент2 10 4" xfId="1551"/>
    <cellStyle name="20% - Акцент2 10 5" xfId="1552"/>
    <cellStyle name="20% - Акцент2 10 6" xfId="1553"/>
    <cellStyle name="20% - Акцент2 10 7" xfId="1554"/>
    <cellStyle name="20% - Акцент2 10 8" xfId="1555"/>
    <cellStyle name="20% - Акцент2 11" xfId="27"/>
    <cellStyle name="20% - Акцент2 11 2" xfId="1556"/>
    <cellStyle name="20% - Акцент2 11 3" xfId="1557"/>
    <cellStyle name="20% - Акцент2 11 4" xfId="1558"/>
    <cellStyle name="20% - Акцент2 11 5" xfId="1559"/>
    <cellStyle name="20% - Акцент2 11 6" xfId="1560"/>
    <cellStyle name="20% - Акцент2 11 7" xfId="1561"/>
    <cellStyle name="20% - Акцент2 11 8" xfId="1562"/>
    <cellStyle name="20% - Акцент2 12" xfId="28"/>
    <cellStyle name="20% - Акцент2 12 2" xfId="1563"/>
    <cellStyle name="20% - Акцент2 12 3" xfId="1564"/>
    <cellStyle name="20% - Акцент2 12 4" xfId="1565"/>
    <cellStyle name="20% - Акцент2 12 5" xfId="1566"/>
    <cellStyle name="20% - Акцент2 12 6" xfId="1567"/>
    <cellStyle name="20% - Акцент2 12 7" xfId="1568"/>
    <cellStyle name="20% - Акцент2 12 8" xfId="1569"/>
    <cellStyle name="20% - Акцент2 13" xfId="29"/>
    <cellStyle name="20% - Акцент2 13 2" xfId="1570"/>
    <cellStyle name="20% - Акцент2 13 3" xfId="1571"/>
    <cellStyle name="20% - Акцент2 13 4" xfId="1572"/>
    <cellStyle name="20% - Акцент2 13 5" xfId="1573"/>
    <cellStyle name="20% - Акцент2 13 6" xfId="1574"/>
    <cellStyle name="20% - Акцент2 13 7" xfId="1575"/>
    <cellStyle name="20% - Акцент2 13 8" xfId="1576"/>
    <cellStyle name="20% - Акцент2 14" xfId="30"/>
    <cellStyle name="20% - Акцент2 14 2" xfId="1577"/>
    <cellStyle name="20% - Акцент2 14 3" xfId="1578"/>
    <cellStyle name="20% - Акцент2 14 4" xfId="1579"/>
    <cellStyle name="20% - Акцент2 14 5" xfId="1580"/>
    <cellStyle name="20% - Акцент2 14 6" xfId="1581"/>
    <cellStyle name="20% - Акцент2 14 7" xfId="1582"/>
    <cellStyle name="20% - Акцент2 14 8" xfId="1583"/>
    <cellStyle name="20% - Акцент2 15" xfId="31"/>
    <cellStyle name="20% - Акцент2 15 2" xfId="1584"/>
    <cellStyle name="20% - Акцент2 15 3" xfId="1585"/>
    <cellStyle name="20% - Акцент2 15 4" xfId="1586"/>
    <cellStyle name="20% - Акцент2 15 5" xfId="1587"/>
    <cellStyle name="20% - Акцент2 15 6" xfId="1588"/>
    <cellStyle name="20% - Акцент2 15 7" xfId="1589"/>
    <cellStyle name="20% - Акцент2 15 8" xfId="1590"/>
    <cellStyle name="20% - Акцент2 16" xfId="32"/>
    <cellStyle name="20% - Акцент2 16 2" xfId="1591"/>
    <cellStyle name="20% - Акцент2 16 3" xfId="1592"/>
    <cellStyle name="20% - Акцент2 16 4" xfId="1593"/>
    <cellStyle name="20% - Акцент2 16 5" xfId="1594"/>
    <cellStyle name="20% - Акцент2 16 6" xfId="1595"/>
    <cellStyle name="20% - Акцент2 16 7" xfId="1596"/>
    <cellStyle name="20% - Акцент2 16 8" xfId="1597"/>
    <cellStyle name="20% - Акцент2 17" xfId="33"/>
    <cellStyle name="20% - Акцент2 17 2" xfId="1598"/>
    <cellStyle name="20% - Акцент2 17 3" xfId="1599"/>
    <cellStyle name="20% - Акцент2 17 4" xfId="1600"/>
    <cellStyle name="20% - Акцент2 17 5" xfId="1601"/>
    <cellStyle name="20% - Акцент2 17 6" xfId="1602"/>
    <cellStyle name="20% - Акцент2 17 7" xfId="1603"/>
    <cellStyle name="20% - Акцент2 17 8" xfId="1604"/>
    <cellStyle name="20% - Акцент2 18" xfId="34"/>
    <cellStyle name="20% - Акцент2 18 2" xfId="1605"/>
    <cellStyle name="20% - Акцент2 18 3" xfId="1606"/>
    <cellStyle name="20% - Акцент2 18 4" xfId="1607"/>
    <cellStyle name="20% - Акцент2 18 5" xfId="1608"/>
    <cellStyle name="20% - Акцент2 18 6" xfId="1609"/>
    <cellStyle name="20% - Акцент2 18 7" xfId="1610"/>
    <cellStyle name="20% - Акцент2 18 8" xfId="1611"/>
    <cellStyle name="20% - Акцент2 19" xfId="35"/>
    <cellStyle name="20% - Акцент2 19 2" xfId="1612"/>
    <cellStyle name="20% - Акцент2 19 3" xfId="1613"/>
    <cellStyle name="20% - Акцент2 19 4" xfId="1614"/>
    <cellStyle name="20% - Акцент2 19 5" xfId="1615"/>
    <cellStyle name="20% - Акцент2 19 6" xfId="1616"/>
    <cellStyle name="20% - Акцент2 19 7" xfId="1617"/>
    <cellStyle name="20% - Акцент2 19 8" xfId="1618"/>
    <cellStyle name="20% - Акцент2 2" xfId="36"/>
    <cellStyle name="20% - Акцент2 2 10" xfId="1619"/>
    <cellStyle name="20% - Акцент2 2 2" xfId="1620"/>
    <cellStyle name="20% - Акцент2 2 2 2" xfId="1621"/>
    <cellStyle name="20% - Акцент2 2 2 3" xfId="1622"/>
    <cellStyle name="20% - Акцент2 2 3" xfId="1623"/>
    <cellStyle name="20% - Акцент2 2 4" xfId="1624"/>
    <cellStyle name="20% - Акцент2 2 5" xfId="1625"/>
    <cellStyle name="20% - Акцент2 2 6" xfId="1626"/>
    <cellStyle name="20% - Акцент2 2 7" xfId="1627"/>
    <cellStyle name="20% - Акцент2 2 8" xfId="1628"/>
    <cellStyle name="20% - Акцент2 2 9" xfId="1629"/>
    <cellStyle name="20% - Акцент2 20" xfId="37"/>
    <cellStyle name="20% - Акцент2 20 2" xfId="1630"/>
    <cellStyle name="20% - Акцент2 20 3" xfId="1631"/>
    <cellStyle name="20% - Акцент2 20 4" xfId="1632"/>
    <cellStyle name="20% - Акцент2 20 5" xfId="1633"/>
    <cellStyle name="20% - Акцент2 20 6" xfId="1634"/>
    <cellStyle name="20% - Акцент2 20 7" xfId="1635"/>
    <cellStyle name="20% - Акцент2 20 8" xfId="1636"/>
    <cellStyle name="20% - Акцент2 21" xfId="38"/>
    <cellStyle name="20% - Акцент2 21 2" xfId="1637"/>
    <cellStyle name="20% - Акцент2 21 3" xfId="1638"/>
    <cellStyle name="20% - Акцент2 21 4" xfId="1639"/>
    <cellStyle name="20% - Акцент2 21 5" xfId="1640"/>
    <cellStyle name="20% - Акцент2 21 6" xfId="1641"/>
    <cellStyle name="20% - Акцент2 21 7" xfId="1642"/>
    <cellStyle name="20% - Акцент2 21 8" xfId="1643"/>
    <cellStyle name="20% - Акцент2 22" xfId="39"/>
    <cellStyle name="20% - Акцент2 22 2" xfId="1644"/>
    <cellStyle name="20% - Акцент2 22 3" xfId="1645"/>
    <cellStyle name="20% - Акцент2 22 4" xfId="1646"/>
    <cellStyle name="20% - Акцент2 22 5" xfId="1647"/>
    <cellStyle name="20% - Акцент2 22 6" xfId="1648"/>
    <cellStyle name="20% - Акцент2 22 7" xfId="1649"/>
    <cellStyle name="20% - Акцент2 22 8" xfId="1650"/>
    <cellStyle name="20% - Акцент2 23" xfId="40"/>
    <cellStyle name="20% - Акцент2 23 2" xfId="1651"/>
    <cellStyle name="20% - Акцент2 23 3" xfId="1652"/>
    <cellStyle name="20% - Акцент2 23 4" xfId="1653"/>
    <cellStyle name="20% - Акцент2 23 5" xfId="1654"/>
    <cellStyle name="20% - Акцент2 23 6" xfId="1655"/>
    <cellStyle name="20% - Акцент2 23 7" xfId="1656"/>
    <cellStyle name="20% - Акцент2 23 8" xfId="1657"/>
    <cellStyle name="20% - Акцент2 24" xfId="41"/>
    <cellStyle name="20% - Акцент2 24 2" xfId="1658"/>
    <cellStyle name="20% - Акцент2 24 3" xfId="1659"/>
    <cellStyle name="20% - Акцент2 24 4" xfId="1660"/>
    <cellStyle name="20% - Акцент2 24 5" xfId="1661"/>
    <cellStyle name="20% - Акцент2 24 6" xfId="1662"/>
    <cellStyle name="20% - Акцент2 24 7" xfId="1663"/>
    <cellStyle name="20% - Акцент2 24 8" xfId="1664"/>
    <cellStyle name="20% - Акцент2 25" xfId="1145"/>
    <cellStyle name="20% - Акцент2 25 2" xfId="1665"/>
    <cellStyle name="20% - Акцент2 25 3" xfId="1666"/>
    <cellStyle name="20% - Акцент2 25 4" xfId="1667"/>
    <cellStyle name="20% - Акцент2 25 5" xfId="1668"/>
    <cellStyle name="20% - Акцент2 25 6" xfId="1669"/>
    <cellStyle name="20% - Акцент2 25 7" xfId="1670"/>
    <cellStyle name="20% - Акцент2 25 8" xfId="1671"/>
    <cellStyle name="20% - Акцент2 25 9" xfId="1672"/>
    <cellStyle name="20% - Акцент2 26" xfId="1146"/>
    <cellStyle name="20% - Акцент2 26 2" xfId="1673"/>
    <cellStyle name="20% - Акцент2 26 3" xfId="1674"/>
    <cellStyle name="20% - Акцент2 26 4" xfId="1675"/>
    <cellStyle name="20% - Акцент2 26 5" xfId="1676"/>
    <cellStyle name="20% - Акцент2 26 6" xfId="1677"/>
    <cellStyle name="20% - Акцент2 26 7" xfId="1678"/>
    <cellStyle name="20% - Акцент2 26 8" xfId="1679"/>
    <cellStyle name="20% - Акцент2 27" xfId="1147"/>
    <cellStyle name="20% - Акцент2 27 2" xfId="1680"/>
    <cellStyle name="20% - Акцент2 27 3" xfId="1681"/>
    <cellStyle name="20% - Акцент2 27 4" xfId="1682"/>
    <cellStyle name="20% - Акцент2 27 5" xfId="1683"/>
    <cellStyle name="20% - Акцент2 27 6" xfId="1684"/>
    <cellStyle name="20% - Акцент2 27 7" xfId="1685"/>
    <cellStyle name="20% - Акцент2 27 8" xfId="1686"/>
    <cellStyle name="20% - Акцент2 28" xfId="1148"/>
    <cellStyle name="20% - Акцент2 29" xfId="1149"/>
    <cellStyle name="20% - Акцент2 3" xfId="42"/>
    <cellStyle name="20% - Акцент2 3 2" xfId="1687"/>
    <cellStyle name="20% - Акцент2 3 3" xfId="1688"/>
    <cellStyle name="20% - Акцент2 3 4" xfId="1689"/>
    <cellStyle name="20% - Акцент2 3 5" xfId="1690"/>
    <cellStyle name="20% - Акцент2 3 6" xfId="1691"/>
    <cellStyle name="20% - Акцент2 3 7" xfId="1692"/>
    <cellStyle name="20% - Акцент2 3 8" xfId="1693"/>
    <cellStyle name="20% - Акцент2 30" xfId="1150"/>
    <cellStyle name="20% - Акцент2 31" xfId="1151"/>
    <cellStyle name="20% - Акцент2 32" xfId="1152"/>
    <cellStyle name="20% - Акцент2 33" xfId="1153"/>
    <cellStyle name="20% - Акцент2 34" xfId="1154"/>
    <cellStyle name="20% - Акцент2 35" xfId="1155"/>
    <cellStyle name="20% - Акцент2 36" xfId="1156"/>
    <cellStyle name="20% - Акцент2 37" xfId="1157"/>
    <cellStyle name="20% - Акцент2 38" xfId="1158"/>
    <cellStyle name="20% - Акцент2 39" xfId="1159"/>
    <cellStyle name="20% - Акцент2 4" xfId="43"/>
    <cellStyle name="20% - Акцент2 4 2" xfId="1694"/>
    <cellStyle name="20% - Акцент2 4 3" xfId="1695"/>
    <cellStyle name="20% - Акцент2 4 4" xfId="1696"/>
    <cellStyle name="20% - Акцент2 4 5" xfId="1697"/>
    <cellStyle name="20% - Акцент2 4 6" xfId="1698"/>
    <cellStyle name="20% - Акцент2 4 7" xfId="1699"/>
    <cellStyle name="20% - Акцент2 4 8" xfId="1700"/>
    <cellStyle name="20% - Акцент2 40" xfId="1160"/>
    <cellStyle name="20% - Акцент2 5" xfId="44"/>
    <cellStyle name="20% - Акцент2 5 2" xfId="1701"/>
    <cellStyle name="20% - Акцент2 5 3" xfId="1702"/>
    <cellStyle name="20% - Акцент2 5 4" xfId="1703"/>
    <cellStyle name="20% - Акцент2 5 5" xfId="1704"/>
    <cellStyle name="20% - Акцент2 5 6" xfId="1705"/>
    <cellStyle name="20% - Акцент2 5 7" xfId="1706"/>
    <cellStyle name="20% - Акцент2 5 8" xfId="1707"/>
    <cellStyle name="20% - Акцент2 6" xfId="45"/>
    <cellStyle name="20% - Акцент2 6 2" xfId="1708"/>
    <cellStyle name="20% - Акцент2 6 3" xfId="1709"/>
    <cellStyle name="20% - Акцент2 6 4" xfId="1710"/>
    <cellStyle name="20% - Акцент2 6 5" xfId="1711"/>
    <cellStyle name="20% - Акцент2 6 6" xfId="1712"/>
    <cellStyle name="20% - Акцент2 6 7" xfId="1713"/>
    <cellStyle name="20% - Акцент2 6 8" xfId="1714"/>
    <cellStyle name="20% - Акцент2 7" xfId="46"/>
    <cellStyle name="20% - Акцент2 7 2" xfId="1715"/>
    <cellStyle name="20% - Акцент2 7 3" xfId="1716"/>
    <cellStyle name="20% - Акцент2 7 4" xfId="1717"/>
    <cellStyle name="20% - Акцент2 7 5" xfId="1718"/>
    <cellStyle name="20% - Акцент2 7 6" xfId="1719"/>
    <cellStyle name="20% - Акцент2 7 7" xfId="1720"/>
    <cellStyle name="20% - Акцент2 7 8" xfId="1721"/>
    <cellStyle name="20% - Акцент2 8" xfId="47"/>
    <cellStyle name="20% - Акцент2 8 2" xfId="1722"/>
    <cellStyle name="20% - Акцент2 8 3" xfId="1723"/>
    <cellStyle name="20% - Акцент2 8 4" xfId="1724"/>
    <cellStyle name="20% - Акцент2 8 5" xfId="1725"/>
    <cellStyle name="20% - Акцент2 8 6" xfId="1726"/>
    <cellStyle name="20% - Акцент2 8 7" xfId="1727"/>
    <cellStyle name="20% - Акцент2 8 8" xfId="1728"/>
    <cellStyle name="20% - Акцент2 9" xfId="48"/>
    <cellStyle name="20% - Акцент2 9 2" xfId="1729"/>
    <cellStyle name="20% - Акцент2 9 3" xfId="1730"/>
    <cellStyle name="20% - Акцент2 9 4" xfId="1731"/>
    <cellStyle name="20% - Акцент2 9 5" xfId="1732"/>
    <cellStyle name="20% - Акцент2 9 6" xfId="1733"/>
    <cellStyle name="20% - Акцент2 9 7" xfId="1734"/>
    <cellStyle name="20% - Акцент2 9 8" xfId="1735"/>
    <cellStyle name="20% - Акцент3 1" xfId="49"/>
    <cellStyle name="20% - Акцент3 10" xfId="50"/>
    <cellStyle name="20% - Акцент3 10 2" xfId="1736"/>
    <cellStyle name="20% - Акцент3 10 3" xfId="1737"/>
    <cellStyle name="20% - Акцент3 10 4" xfId="1738"/>
    <cellStyle name="20% - Акцент3 10 5" xfId="1739"/>
    <cellStyle name="20% - Акцент3 10 6" xfId="1740"/>
    <cellStyle name="20% - Акцент3 10 7" xfId="1741"/>
    <cellStyle name="20% - Акцент3 10 8" xfId="1742"/>
    <cellStyle name="20% - Акцент3 11" xfId="51"/>
    <cellStyle name="20% - Акцент3 11 2" xfId="1743"/>
    <cellStyle name="20% - Акцент3 11 3" xfId="1744"/>
    <cellStyle name="20% - Акцент3 11 4" xfId="1745"/>
    <cellStyle name="20% - Акцент3 11 5" xfId="1746"/>
    <cellStyle name="20% - Акцент3 11 6" xfId="1747"/>
    <cellStyle name="20% - Акцент3 11 7" xfId="1748"/>
    <cellStyle name="20% - Акцент3 11 8" xfId="1749"/>
    <cellStyle name="20% - Акцент3 12" xfId="52"/>
    <cellStyle name="20% - Акцент3 12 2" xfId="1750"/>
    <cellStyle name="20% - Акцент3 12 3" xfId="1751"/>
    <cellStyle name="20% - Акцент3 12 4" xfId="1752"/>
    <cellStyle name="20% - Акцент3 12 5" xfId="1753"/>
    <cellStyle name="20% - Акцент3 12 6" xfId="1754"/>
    <cellStyle name="20% - Акцент3 12 7" xfId="1755"/>
    <cellStyle name="20% - Акцент3 12 8" xfId="1756"/>
    <cellStyle name="20% - Акцент3 13" xfId="53"/>
    <cellStyle name="20% - Акцент3 13 2" xfId="1757"/>
    <cellStyle name="20% - Акцент3 13 3" xfId="1758"/>
    <cellStyle name="20% - Акцент3 13 4" xfId="1759"/>
    <cellStyle name="20% - Акцент3 13 5" xfId="1760"/>
    <cellStyle name="20% - Акцент3 13 6" xfId="1761"/>
    <cellStyle name="20% - Акцент3 13 7" xfId="1762"/>
    <cellStyle name="20% - Акцент3 13 8" xfId="1763"/>
    <cellStyle name="20% - Акцент3 14" xfId="54"/>
    <cellStyle name="20% - Акцент3 14 2" xfId="1764"/>
    <cellStyle name="20% - Акцент3 14 3" xfId="1765"/>
    <cellStyle name="20% - Акцент3 14 4" xfId="1766"/>
    <cellStyle name="20% - Акцент3 14 5" xfId="1767"/>
    <cellStyle name="20% - Акцент3 14 6" xfId="1768"/>
    <cellStyle name="20% - Акцент3 14 7" xfId="1769"/>
    <cellStyle name="20% - Акцент3 14 8" xfId="1770"/>
    <cellStyle name="20% - Акцент3 15" xfId="55"/>
    <cellStyle name="20% - Акцент3 15 2" xfId="1771"/>
    <cellStyle name="20% - Акцент3 15 3" xfId="1772"/>
    <cellStyle name="20% - Акцент3 15 4" xfId="1773"/>
    <cellStyle name="20% - Акцент3 15 5" xfId="1774"/>
    <cellStyle name="20% - Акцент3 15 6" xfId="1775"/>
    <cellStyle name="20% - Акцент3 15 7" xfId="1776"/>
    <cellStyle name="20% - Акцент3 15 8" xfId="1777"/>
    <cellStyle name="20% - Акцент3 16" xfId="56"/>
    <cellStyle name="20% - Акцент3 16 2" xfId="1778"/>
    <cellStyle name="20% - Акцент3 16 3" xfId="1779"/>
    <cellStyle name="20% - Акцент3 16 4" xfId="1780"/>
    <cellStyle name="20% - Акцент3 16 5" xfId="1781"/>
    <cellStyle name="20% - Акцент3 16 6" xfId="1782"/>
    <cellStyle name="20% - Акцент3 16 7" xfId="1783"/>
    <cellStyle name="20% - Акцент3 16 8" xfId="1784"/>
    <cellStyle name="20% - Акцент3 17" xfId="57"/>
    <cellStyle name="20% - Акцент3 17 2" xfId="1785"/>
    <cellStyle name="20% - Акцент3 17 3" xfId="1786"/>
    <cellStyle name="20% - Акцент3 17 4" xfId="1787"/>
    <cellStyle name="20% - Акцент3 17 5" xfId="1788"/>
    <cellStyle name="20% - Акцент3 17 6" xfId="1789"/>
    <cellStyle name="20% - Акцент3 17 7" xfId="1790"/>
    <cellStyle name="20% - Акцент3 17 8" xfId="1791"/>
    <cellStyle name="20% - Акцент3 18" xfId="58"/>
    <cellStyle name="20% - Акцент3 18 2" xfId="1792"/>
    <cellStyle name="20% - Акцент3 18 3" xfId="1793"/>
    <cellStyle name="20% - Акцент3 18 4" xfId="1794"/>
    <cellStyle name="20% - Акцент3 18 5" xfId="1795"/>
    <cellStyle name="20% - Акцент3 18 6" xfId="1796"/>
    <cellStyle name="20% - Акцент3 18 7" xfId="1797"/>
    <cellStyle name="20% - Акцент3 18 8" xfId="1798"/>
    <cellStyle name="20% - Акцент3 19" xfId="59"/>
    <cellStyle name="20% - Акцент3 19 2" xfId="1799"/>
    <cellStyle name="20% - Акцент3 19 3" xfId="1800"/>
    <cellStyle name="20% - Акцент3 19 4" xfId="1801"/>
    <cellStyle name="20% - Акцент3 19 5" xfId="1802"/>
    <cellStyle name="20% - Акцент3 19 6" xfId="1803"/>
    <cellStyle name="20% - Акцент3 19 7" xfId="1804"/>
    <cellStyle name="20% - Акцент3 19 8" xfId="1805"/>
    <cellStyle name="20% - Акцент3 2" xfId="60"/>
    <cellStyle name="20% - Акцент3 2 10" xfId="1806"/>
    <cellStyle name="20% - Акцент3 2 2" xfId="1807"/>
    <cellStyle name="20% - Акцент3 2 2 2" xfId="1808"/>
    <cellStyle name="20% - Акцент3 2 2 3" xfId="1809"/>
    <cellStyle name="20% - Акцент3 2 3" xfId="1810"/>
    <cellStyle name="20% - Акцент3 2 4" xfId="1811"/>
    <cellStyle name="20% - Акцент3 2 5" xfId="1812"/>
    <cellStyle name="20% - Акцент3 2 6" xfId="1813"/>
    <cellStyle name="20% - Акцент3 2 7" xfId="1814"/>
    <cellStyle name="20% - Акцент3 2 8" xfId="1815"/>
    <cellStyle name="20% - Акцент3 2 9" xfId="1816"/>
    <cellStyle name="20% - Акцент3 20" xfId="61"/>
    <cellStyle name="20% - Акцент3 20 2" xfId="1817"/>
    <cellStyle name="20% - Акцент3 20 3" xfId="1818"/>
    <cellStyle name="20% - Акцент3 20 4" xfId="1819"/>
    <cellStyle name="20% - Акцент3 20 5" xfId="1820"/>
    <cellStyle name="20% - Акцент3 20 6" xfId="1821"/>
    <cellStyle name="20% - Акцент3 20 7" xfId="1822"/>
    <cellStyle name="20% - Акцент3 20 8" xfId="1823"/>
    <cellStyle name="20% - Акцент3 21" xfId="62"/>
    <cellStyle name="20% - Акцент3 21 2" xfId="1824"/>
    <cellStyle name="20% - Акцент3 21 3" xfId="1825"/>
    <cellStyle name="20% - Акцент3 21 4" xfId="1826"/>
    <cellStyle name="20% - Акцент3 21 5" xfId="1827"/>
    <cellStyle name="20% - Акцент3 21 6" xfId="1828"/>
    <cellStyle name="20% - Акцент3 21 7" xfId="1829"/>
    <cellStyle name="20% - Акцент3 21 8" xfId="1830"/>
    <cellStyle name="20% - Акцент3 22" xfId="63"/>
    <cellStyle name="20% - Акцент3 22 2" xfId="1831"/>
    <cellStyle name="20% - Акцент3 22 3" xfId="1832"/>
    <cellStyle name="20% - Акцент3 22 4" xfId="1833"/>
    <cellStyle name="20% - Акцент3 22 5" xfId="1834"/>
    <cellStyle name="20% - Акцент3 22 6" xfId="1835"/>
    <cellStyle name="20% - Акцент3 22 7" xfId="1836"/>
    <cellStyle name="20% - Акцент3 22 8" xfId="1837"/>
    <cellStyle name="20% - Акцент3 23" xfId="64"/>
    <cellStyle name="20% - Акцент3 23 2" xfId="1838"/>
    <cellStyle name="20% - Акцент3 23 3" xfId="1839"/>
    <cellStyle name="20% - Акцент3 23 4" xfId="1840"/>
    <cellStyle name="20% - Акцент3 23 5" xfId="1841"/>
    <cellStyle name="20% - Акцент3 23 6" xfId="1842"/>
    <cellStyle name="20% - Акцент3 23 7" xfId="1843"/>
    <cellStyle name="20% - Акцент3 23 8" xfId="1844"/>
    <cellStyle name="20% - Акцент3 24" xfId="65"/>
    <cellStyle name="20% - Акцент3 24 2" xfId="1845"/>
    <cellStyle name="20% - Акцент3 24 3" xfId="1846"/>
    <cellStyle name="20% - Акцент3 24 4" xfId="1847"/>
    <cellStyle name="20% - Акцент3 24 5" xfId="1848"/>
    <cellStyle name="20% - Акцент3 24 6" xfId="1849"/>
    <cellStyle name="20% - Акцент3 24 7" xfId="1850"/>
    <cellStyle name="20% - Акцент3 24 8" xfId="1851"/>
    <cellStyle name="20% - Акцент3 25" xfId="1161"/>
    <cellStyle name="20% - Акцент3 25 2" xfId="1852"/>
    <cellStyle name="20% - Акцент3 25 3" xfId="1853"/>
    <cellStyle name="20% - Акцент3 25 4" xfId="1854"/>
    <cellStyle name="20% - Акцент3 25 5" xfId="1855"/>
    <cellStyle name="20% - Акцент3 25 6" xfId="1856"/>
    <cellStyle name="20% - Акцент3 25 7" xfId="1857"/>
    <cellStyle name="20% - Акцент3 25 8" xfId="1858"/>
    <cellStyle name="20% - Акцент3 25 9" xfId="1859"/>
    <cellStyle name="20% - Акцент3 26" xfId="1162"/>
    <cellStyle name="20% - Акцент3 26 2" xfId="1860"/>
    <cellStyle name="20% - Акцент3 26 3" xfId="1861"/>
    <cellStyle name="20% - Акцент3 26 4" xfId="1862"/>
    <cellStyle name="20% - Акцент3 26 5" xfId="1863"/>
    <cellStyle name="20% - Акцент3 26 6" xfId="1864"/>
    <cellStyle name="20% - Акцент3 26 7" xfId="1865"/>
    <cellStyle name="20% - Акцент3 26 8" xfId="1866"/>
    <cellStyle name="20% - Акцент3 27" xfId="1163"/>
    <cellStyle name="20% - Акцент3 27 2" xfId="1867"/>
    <cellStyle name="20% - Акцент3 27 3" xfId="1868"/>
    <cellStyle name="20% - Акцент3 27 4" xfId="1869"/>
    <cellStyle name="20% - Акцент3 27 5" xfId="1870"/>
    <cellStyle name="20% - Акцент3 27 6" xfId="1871"/>
    <cellStyle name="20% - Акцент3 27 7" xfId="1872"/>
    <cellStyle name="20% - Акцент3 27 8" xfId="1873"/>
    <cellStyle name="20% - Акцент3 28" xfId="1164"/>
    <cellStyle name="20% - Акцент3 29" xfId="1165"/>
    <cellStyle name="20% - Акцент3 3" xfId="66"/>
    <cellStyle name="20% - Акцент3 3 2" xfId="1874"/>
    <cellStyle name="20% - Акцент3 3 3" xfId="1875"/>
    <cellStyle name="20% - Акцент3 3 4" xfId="1876"/>
    <cellStyle name="20% - Акцент3 3 5" xfId="1877"/>
    <cellStyle name="20% - Акцент3 3 6" xfId="1878"/>
    <cellStyle name="20% - Акцент3 3 7" xfId="1879"/>
    <cellStyle name="20% - Акцент3 3 8" xfId="1880"/>
    <cellStyle name="20% - Акцент3 30" xfId="1166"/>
    <cellStyle name="20% - Акцент3 31" xfId="1167"/>
    <cellStyle name="20% - Акцент3 32" xfId="1168"/>
    <cellStyle name="20% - Акцент3 33" xfId="1169"/>
    <cellStyle name="20% - Акцент3 34" xfId="1170"/>
    <cellStyle name="20% - Акцент3 35" xfId="1171"/>
    <cellStyle name="20% - Акцент3 36" xfId="1172"/>
    <cellStyle name="20% - Акцент3 37" xfId="1173"/>
    <cellStyle name="20% - Акцент3 38" xfId="1174"/>
    <cellStyle name="20% - Акцент3 39" xfId="1175"/>
    <cellStyle name="20% - Акцент3 4" xfId="67"/>
    <cellStyle name="20% - Акцент3 4 2" xfId="1881"/>
    <cellStyle name="20% - Акцент3 4 3" xfId="1882"/>
    <cellStyle name="20% - Акцент3 4 4" xfId="1883"/>
    <cellStyle name="20% - Акцент3 4 5" xfId="1884"/>
    <cellStyle name="20% - Акцент3 4 6" xfId="1885"/>
    <cellStyle name="20% - Акцент3 4 7" xfId="1886"/>
    <cellStyle name="20% - Акцент3 4 8" xfId="1887"/>
    <cellStyle name="20% - Акцент3 40" xfId="1176"/>
    <cellStyle name="20% - Акцент3 5" xfId="68"/>
    <cellStyle name="20% - Акцент3 5 2" xfId="1888"/>
    <cellStyle name="20% - Акцент3 5 3" xfId="1889"/>
    <cellStyle name="20% - Акцент3 5 4" xfId="1890"/>
    <cellStyle name="20% - Акцент3 5 5" xfId="1891"/>
    <cellStyle name="20% - Акцент3 5 6" xfId="1892"/>
    <cellStyle name="20% - Акцент3 5 7" xfId="1893"/>
    <cellStyle name="20% - Акцент3 5 8" xfId="1894"/>
    <cellStyle name="20% - Акцент3 6" xfId="69"/>
    <cellStyle name="20% - Акцент3 6 2" xfId="1895"/>
    <cellStyle name="20% - Акцент3 6 3" xfId="1896"/>
    <cellStyle name="20% - Акцент3 6 4" xfId="1897"/>
    <cellStyle name="20% - Акцент3 6 5" xfId="1898"/>
    <cellStyle name="20% - Акцент3 6 6" xfId="1899"/>
    <cellStyle name="20% - Акцент3 6 7" xfId="1900"/>
    <cellStyle name="20% - Акцент3 6 8" xfId="1901"/>
    <cellStyle name="20% - Акцент3 7" xfId="70"/>
    <cellStyle name="20% - Акцент3 7 2" xfId="1902"/>
    <cellStyle name="20% - Акцент3 7 3" xfId="1903"/>
    <cellStyle name="20% - Акцент3 7 4" xfId="1904"/>
    <cellStyle name="20% - Акцент3 7 5" xfId="1905"/>
    <cellStyle name="20% - Акцент3 7 6" xfId="1906"/>
    <cellStyle name="20% - Акцент3 7 7" xfId="1907"/>
    <cellStyle name="20% - Акцент3 7 8" xfId="1908"/>
    <cellStyle name="20% - Акцент3 8" xfId="71"/>
    <cellStyle name="20% - Акцент3 8 2" xfId="1909"/>
    <cellStyle name="20% - Акцент3 8 3" xfId="1910"/>
    <cellStyle name="20% - Акцент3 8 4" xfId="1911"/>
    <cellStyle name="20% - Акцент3 8 5" xfId="1912"/>
    <cellStyle name="20% - Акцент3 8 6" xfId="1913"/>
    <cellStyle name="20% - Акцент3 8 7" xfId="1914"/>
    <cellStyle name="20% - Акцент3 8 8" xfId="1915"/>
    <cellStyle name="20% - Акцент3 9" xfId="72"/>
    <cellStyle name="20% - Акцент3 9 2" xfId="1916"/>
    <cellStyle name="20% - Акцент3 9 3" xfId="1917"/>
    <cellStyle name="20% - Акцент3 9 4" xfId="1918"/>
    <cellStyle name="20% - Акцент3 9 5" xfId="1919"/>
    <cellStyle name="20% - Акцент3 9 6" xfId="1920"/>
    <cellStyle name="20% - Акцент3 9 7" xfId="1921"/>
    <cellStyle name="20% - Акцент3 9 8" xfId="1922"/>
    <cellStyle name="20% - Акцент4 1" xfId="73"/>
    <cellStyle name="20% - Акцент4 10" xfId="74"/>
    <cellStyle name="20% - Акцент4 10 2" xfId="1923"/>
    <cellStyle name="20% - Акцент4 10 3" xfId="1924"/>
    <cellStyle name="20% - Акцент4 10 4" xfId="1925"/>
    <cellStyle name="20% - Акцент4 10 5" xfId="1926"/>
    <cellStyle name="20% - Акцент4 10 6" xfId="1927"/>
    <cellStyle name="20% - Акцент4 10 7" xfId="1928"/>
    <cellStyle name="20% - Акцент4 10 8" xfId="1929"/>
    <cellStyle name="20% - Акцент4 11" xfId="75"/>
    <cellStyle name="20% - Акцент4 11 2" xfId="1930"/>
    <cellStyle name="20% - Акцент4 11 3" xfId="1931"/>
    <cellStyle name="20% - Акцент4 11 4" xfId="1932"/>
    <cellStyle name="20% - Акцент4 11 5" xfId="1933"/>
    <cellStyle name="20% - Акцент4 11 6" xfId="1934"/>
    <cellStyle name="20% - Акцент4 11 7" xfId="1935"/>
    <cellStyle name="20% - Акцент4 11 8" xfId="1936"/>
    <cellStyle name="20% - Акцент4 12" xfId="76"/>
    <cellStyle name="20% - Акцент4 12 2" xfId="1937"/>
    <cellStyle name="20% - Акцент4 12 3" xfId="1938"/>
    <cellStyle name="20% - Акцент4 12 4" xfId="1939"/>
    <cellStyle name="20% - Акцент4 12 5" xfId="1940"/>
    <cellStyle name="20% - Акцент4 12 6" xfId="1941"/>
    <cellStyle name="20% - Акцент4 12 7" xfId="1942"/>
    <cellStyle name="20% - Акцент4 12 8" xfId="1943"/>
    <cellStyle name="20% - Акцент4 13" xfId="77"/>
    <cellStyle name="20% - Акцент4 13 2" xfId="1944"/>
    <cellStyle name="20% - Акцент4 13 3" xfId="1945"/>
    <cellStyle name="20% - Акцент4 13 4" xfId="1946"/>
    <cellStyle name="20% - Акцент4 13 5" xfId="1947"/>
    <cellStyle name="20% - Акцент4 13 6" xfId="1948"/>
    <cellStyle name="20% - Акцент4 13 7" xfId="1949"/>
    <cellStyle name="20% - Акцент4 13 8" xfId="1950"/>
    <cellStyle name="20% - Акцент4 14" xfId="78"/>
    <cellStyle name="20% - Акцент4 14 2" xfId="1951"/>
    <cellStyle name="20% - Акцент4 14 3" xfId="1952"/>
    <cellStyle name="20% - Акцент4 14 4" xfId="1953"/>
    <cellStyle name="20% - Акцент4 14 5" xfId="1954"/>
    <cellStyle name="20% - Акцент4 14 6" xfId="1955"/>
    <cellStyle name="20% - Акцент4 14 7" xfId="1956"/>
    <cellStyle name="20% - Акцент4 14 8" xfId="1957"/>
    <cellStyle name="20% - Акцент4 15" xfId="79"/>
    <cellStyle name="20% - Акцент4 15 2" xfId="1958"/>
    <cellStyle name="20% - Акцент4 15 3" xfId="1959"/>
    <cellStyle name="20% - Акцент4 15 4" xfId="1960"/>
    <cellStyle name="20% - Акцент4 15 5" xfId="1961"/>
    <cellStyle name="20% - Акцент4 15 6" xfId="1962"/>
    <cellStyle name="20% - Акцент4 15 7" xfId="1963"/>
    <cellStyle name="20% - Акцент4 15 8" xfId="1964"/>
    <cellStyle name="20% - Акцент4 16" xfId="80"/>
    <cellStyle name="20% - Акцент4 16 2" xfId="1965"/>
    <cellStyle name="20% - Акцент4 16 3" xfId="1966"/>
    <cellStyle name="20% - Акцент4 16 4" xfId="1967"/>
    <cellStyle name="20% - Акцент4 16 5" xfId="1968"/>
    <cellStyle name="20% - Акцент4 16 6" xfId="1969"/>
    <cellStyle name="20% - Акцент4 16 7" xfId="1970"/>
    <cellStyle name="20% - Акцент4 16 8" xfId="1971"/>
    <cellStyle name="20% - Акцент4 17" xfId="81"/>
    <cellStyle name="20% - Акцент4 17 2" xfId="1972"/>
    <cellStyle name="20% - Акцент4 17 3" xfId="1973"/>
    <cellStyle name="20% - Акцент4 17 4" xfId="1974"/>
    <cellStyle name="20% - Акцент4 17 5" xfId="1975"/>
    <cellStyle name="20% - Акцент4 17 6" xfId="1976"/>
    <cellStyle name="20% - Акцент4 17 7" xfId="1977"/>
    <cellStyle name="20% - Акцент4 17 8" xfId="1978"/>
    <cellStyle name="20% - Акцент4 18" xfId="82"/>
    <cellStyle name="20% - Акцент4 18 2" xfId="1979"/>
    <cellStyle name="20% - Акцент4 18 3" xfId="1980"/>
    <cellStyle name="20% - Акцент4 18 4" xfId="1981"/>
    <cellStyle name="20% - Акцент4 18 5" xfId="1982"/>
    <cellStyle name="20% - Акцент4 18 6" xfId="1983"/>
    <cellStyle name="20% - Акцент4 18 7" xfId="1984"/>
    <cellStyle name="20% - Акцент4 18 8" xfId="1985"/>
    <cellStyle name="20% - Акцент4 19" xfId="83"/>
    <cellStyle name="20% - Акцент4 19 2" xfId="1986"/>
    <cellStyle name="20% - Акцент4 19 3" xfId="1987"/>
    <cellStyle name="20% - Акцент4 19 4" xfId="1988"/>
    <cellStyle name="20% - Акцент4 19 5" xfId="1989"/>
    <cellStyle name="20% - Акцент4 19 6" xfId="1990"/>
    <cellStyle name="20% - Акцент4 19 7" xfId="1991"/>
    <cellStyle name="20% - Акцент4 19 8" xfId="1992"/>
    <cellStyle name="20% - Акцент4 2" xfId="84"/>
    <cellStyle name="20% - Акцент4 2 10" xfId="1993"/>
    <cellStyle name="20% - Акцент4 2 2" xfId="1994"/>
    <cellStyle name="20% - Акцент4 2 2 2" xfId="1995"/>
    <cellStyle name="20% - Акцент4 2 2 3" xfId="1996"/>
    <cellStyle name="20% - Акцент4 2 3" xfId="1997"/>
    <cellStyle name="20% - Акцент4 2 4" xfId="1998"/>
    <cellStyle name="20% - Акцент4 2 5" xfId="1999"/>
    <cellStyle name="20% - Акцент4 2 6" xfId="2000"/>
    <cellStyle name="20% - Акцент4 2 7" xfId="2001"/>
    <cellStyle name="20% - Акцент4 2 8" xfId="2002"/>
    <cellStyle name="20% - Акцент4 2 9" xfId="2003"/>
    <cellStyle name="20% - Акцент4 20" xfId="85"/>
    <cellStyle name="20% - Акцент4 20 2" xfId="2004"/>
    <cellStyle name="20% - Акцент4 20 3" xfId="2005"/>
    <cellStyle name="20% - Акцент4 20 4" xfId="2006"/>
    <cellStyle name="20% - Акцент4 20 5" xfId="2007"/>
    <cellStyle name="20% - Акцент4 20 6" xfId="2008"/>
    <cellStyle name="20% - Акцент4 20 7" xfId="2009"/>
    <cellStyle name="20% - Акцент4 20 8" xfId="2010"/>
    <cellStyle name="20% - Акцент4 21" xfId="86"/>
    <cellStyle name="20% - Акцент4 21 2" xfId="2011"/>
    <cellStyle name="20% - Акцент4 21 3" xfId="2012"/>
    <cellStyle name="20% - Акцент4 21 4" xfId="2013"/>
    <cellStyle name="20% - Акцент4 21 5" xfId="2014"/>
    <cellStyle name="20% - Акцент4 21 6" xfId="2015"/>
    <cellStyle name="20% - Акцент4 21 7" xfId="2016"/>
    <cellStyle name="20% - Акцент4 21 8" xfId="2017"/>
    <cellStyle name="20% - Акцент4 22" xfId="87"/>
    <cellStyle name="20% - Акцент4 22 2" xfId="2018"/>
    <cellStyle name="20% - Акцент4 22 3" xfId="2019"/>
    <cellStyle name="20% - Акцент4 22 4" xfId="2020"/>
    <cellStyle name="20% - Акцент4 22 5" xfId="2021"/>
    <cellStyle name="20% - Акцент4 22 6" xfId="2022"/>
    <cellStyle name="20% - Акцент4 22 7" xfId="2023"/>
    <cellStyle name="20% - Акцент4 22 8" xfId="2024"/>
    <cellStyle name="20% - Акцент4 23" xfId="88"/>
    <cellStyle name="20% - Акцент4 23 2" xfId="2025"/>
    <cellStyle name="20% - Акцент4 23 3" xfId="2026"/>
    <cellStyle name="20% - Акцент4 23 4" xfId="2027"/>
    <cellStyle name="20% - Акцент4 23 5" xfId="2028"/>
    <cellStyle name="20% - Акцент4 23 6" xfId="2029"/>
    <cellStyle name="20% - Акцент4 23 7" xfId="2030"/>
    <cellStyle name="20% - Акцент4 23 8" xfId="2031"/>
    <cellStyle name="20% - Акцент4 24" xfId="89"/>
    <cellStyle name="20% - Акцент4 24 2" xfId="2032"/>
    <cellStyle name="20% - Акцент4 24 3" xfId="2033"/>
    <cellStyle name="20% - Акцент4 24 4" xfId="2034"/>
    <cellStyle name="20% - Акцент4 24 5" xfId="2035"/>
    <cellStyle name="20% - Акцент4 24 6" xfId="2036"/>
    <cellStyle name="20% - Акцент4 24 7" xfId="2037"/>
    <cellStyle name="20% - Акцент4 24 8" xfId="2038"/>
    <cellStyle name="20% - Акцент4 25" xfId="1177"/>
    <cellStyle name="20% - Акцент4 25 2" xfId="2039"/>
    <cellStyle name="20% - Акцент4 25 3" xfId="2040"/>
    <cellStyle name="20% - Акцент4 25 4" xfId="2041"/>
    <cellStyle name="20% - Акцент4 25 5" xfId="2042"/>
    <cellStyle name="20% - Акцент4 25 6" xfId="2043"/>
    <cellStyle name="20% - Акцент4 25 7" xfId="2044"/>
    <cellStyle name="20% - Акцент4 25 8" xfId="2045"/>
    <cellStyle name="20% - Акцент4 25 9" xfId="2046"/>
    <cellStyle name="20% - Акцент4 26" xfId="1178"/>
    <cellStyle name="20% - Акцент4 26 2" xfId="2047"/>
    <cellStyle name="20% - Акцент4 26 3" xfId="2048"/>
    <cellStyle name="20% - Акцент4 26 4" xfId="2049"/>
    <cellStyle name="20% - Акцент4 26 5" xfId="2050"/>
    <cellStyle name="20% - Акцент4 26 6" xfId="2051"/>
    <cellStyle name="20% - Акцент4 26 7" xfId="2052"/>
    <cellStyle name="20% - Акцент4 26 8" xfId="2053"/>
    <cellStyle name="20% - Акцент4 27" xfId="1179"/>
    <cellStyle name="20% - Акцент4 27 2" xfId="2054"/>
    <cellStyle name="20% - Акцент4 27 3" xfId="2055"/>
    <cellStyle name="20% - Акцент4 27 4" xfId="2056"/>
    <cellStyle name="20% - Акцент4 27 5" xfId="2057"/>
    <cellStyle name="20% - Акцент4 27 6" xfId="2058"/>
    <cellStyle name="20% - Акцент4 27 7" xfId="2059"/>
    <cellStyle name="20% - Акцент4 27 8" xfId="2060"/>
    <cellStyle name="20% - Акцент4 28" xfId="1180"/>
    <cellStyle name="20% - Акцент4 29" xfId="1181"/>
    <cellStyle name="20% - Акцент4 3" xfId="90"/>
    <cellStyle name="20% - Акцент4 3 2" xfId="2061"/>
    <cellStyle name="20% - Акцент4 3 3" xfId="2062"/>
    <cellStyle name="20% - Акцент4 3 4" xfId="2063"/>
    <cellStyle name="20% - Акцент4 3 5" xfId="2064"/>
    <cellStyle name="20% - Акцент4 3 6" xfId="2065"/>
    <cellStyle name="20% - Акцент4 3 7" xfId="2066"/>
    <cellStyle name="20% - Акцент4 3 8" xfId="2067"/>
    <cellStyle name="20% - Акцент4 30" xfId="1182"/>
    <cellStyle name="20% - Акцент4 31" xfId="1183"/>
    <cellStyle name="20% - Акцент4 32" xfId="1184"/>
    <cellStyle name="20% - Акцент4 33" xfId="1185"/>
    <cellStyle name="20% - Акцент4 34" xfId="1186"/>
    <cellStyle name="20% - Акцент4 35" xfId="1187"/>
    <cellStyle name="20% - Акцент4 36" xfId="1188"/>
    <cellStyle name="20% - Акцент4 37" xfId="1189"/>
    <cellStyle name="20% - Акцент4 38" xfId="1190"/>
    <cellStyle name="20% - Акцент4 39" xfId="1191"/>
    <cellStyle name="20% - Акцент4 4" xfId="91"/>
    <cellStyle name="20% - Акцент4 4 2" xfId="2068"/>
    <cellStyle name="20% - Акцент4 4 3" xfId="2069"/>
    <cellStyle name="20% - Акцент4 4 4" xfId="2070"/>
    <cellStyle name="20% - Акцент4 4 5" xfId="2071"/>
    <cellStyle name="20% - Акцент4 4 6" xfId="2072"/>
    <cellStyle name="20% - Акцент4 4 7" xfId="2073"/>
    <cellStyle name="20% - Акцент4 4 8" xfId="2074"/>
    <cellStyle name="20% - Акцент4 40" xfId="1192"/>
    <cellStyle name="20% - Акцент4 5" xfId="92"/>
    <cellStyle name="20% - Акцент4 5 2" xfId="2075"/>
    <cellStyle name="20% - Акцент4 5 3" xfId="2076"/>
    <cellStyle name="20% - Акцент4 5 4" xfId="2077"/>
    <cellStyle name="20% - Акцент4 5 5" xfId="2078"/>
    <cellStyle name="20% - Акцент4 5 6" xfId="2079"/>
    <cellStyle name="20% - Акцент4 5 7" xfId="2080"/>
    <cellStyle name="20% - Акцент4 5 8" xfId="2081"/>
    <cellStyle name="20% - Акцент4 6" xfId="93"/>
    <cellStyle name="20% - Акцент4 6 2" xfId="2082"/>
    <cellStyle name="20% - Акцент4 6 3" xfId="2083"/>
    <cellStyle name="20% - Акцент4 6 4" xfId="2084"/>
    <cellStyle name="20% - Акцент4 6 5" xfId="2085"/>
    <cellStyle name="20% - Акцент4 6 6" xfId="2086"/>
    <cellStyle name="20% - Акцент4 6 7" xfId="2087"/>
    <cellStyle name="20% - Акцент4 6 8" xfId="2088"/>
    <cellStyle name="20% - Акцент4 7" xfId="94"/>
    <cellStyle name="20% - Акцент4 7 2" xfId="2089"/>
    <cellStyle name="20% - Акцент4 7 3" xfId="2090"/>
    <cellStyle name="20% - Акцент4 7 4" xfId="2091"/>
    <cellStyle name="20% - Акцент4 7 5" xfId="2092"/>
    <cellStyle name="20% - Акцент4 7 6" xfId="2093"/>
    <cellStyle name="20% - Акцент4 7 7" xfId="2094"/>
    <cellStyle name="20% - Акцент4 7 8" xfId="2095"/>
    <cellStyle name="20% - Акцент4 8" xfId="95"/>
    <cellStyle name="20% - Акцент4 8 2" xfId="2096"/>
    <cellStyle name="20% - Акцент4 8 3" xfId="2097"/>
    <cellStyle name="20% - Акцент4 8 4" xfId="2098"/>
    <cellStyle name="20% - Акцент4 8 5" xfId="2099"/>
    <cellStyle name="20% - Акцент4 8 6" xfId="2100"/>
    <cellStyle name="20% - Акцент4 8 7" xfId="2101"/>
    <cellStyle name="20% - Акцент4 8 8" xfId="2102"/>
    <cellStyle name="20% - Акцент4 9" xfId="96"/>
    <cellStyle name="20% - Акцент4 9 2" xfId="2103"/>
    <cellStyle name="20% - Акцент4 9 3" xfId="2104"/>
    <cellStyle name="20% - Акцент4 9 4" xfId="2105"/>
    <cellStyle name="20% - Акцент4 9 5" xfId="2106"/>
    <cellStyle name="20% - Акцент4 9 6" xfId="2107"/>
    <cellStyle name="20% - Акцент4 9 7" xfId="2108"/>
    <cellStyle name="20% - Акцент4 9 8" xfId="2109"/>
    <cellStyle name="20% - Акцент5 1" xfId="97"/>
    <cellStyle name="20% - Акцент5 10" xfId="98"/>
    <cellStyle name="20% - Акцент5 10 2" xfId="2110"/>
    <cellStyle name="20% - Акцент5 10 3" xfId="2111"/>
    <cellStyle name="20% - Акцент5 10 4" xfId="2112"/>
    <cellStyle name="20% - Акцент5 10 5" xfId="2113"/>
    <cellStyle name="20% - Акцент5 10 6" xfId="2114"/>
    <cellStyle name="20% - Акцент5 10 7" xfId="2115"/>
    <cellStyle name="20% - Акцент5 10 8" xfId="2116"/>
    <cellStyle name="20% - Акцент5 11" xfId="99"/>
    <cellStyle name="20% - Акцент5 11 2" xfId="2117"/>
    <cellStyle name="20% - Акцент5 11 3" xfId="2118"/>
    <cellStyle name="20% - Акцент5 11 4" xfId="2119"/>
    <cellStyle name="20% - Акцент5 11 5" xfId="2120"/>
    <cellStyle name="20% - Акцент5 11 6" xfId="2121"/>
    <cellStyle name="20% - Акцент5 11 7" xfId="2122"/>
    <cellStyle name="20% - Акцент5 11 8" xfId="2123"/>
    <cellStyle name="20% - Акцент5 12" xfId="100"/>
    <cellStyle name="20% - Акцент5 12 2" xfId="2124"/>
    <cellStyle name="20% - Акцент5 12 3" xfId="2125"/>
    <cellStyle name="20% - Акцент5 12 4" xfId="2126"/>
    <cellStyle name="20% - Акцент5 12 5" xfId="2127"/>
    <cellStyle name="20% - Акцент5 12 6" xfId="2128"/>
    <cellStyle name="20% - Акцент5 12 7" xfId="2129"/>
    <cellStyle name="20% - Акцент5 12 8" xfId="2130"/>
    <cellStyle name="20% - Акцент5 13" xfId="101"/>
    <cellStyle name="20% - Акцент5 13 2" xfId="2131"/>
    <cellStyle name="20% - Акцент5 13 3" xfId="2132"/>
    <cellStyle name="20% - Акцент5 13 4" xfId="2133"/>
    <cellStyle name="20% - Акцент5 13 5" xfId="2134"/>
    <cellStyle name="20% - Акцент5 13 6" xfId="2135"/>
    <cellStyle name="20% - Акцент5 13 7" xfId="2136"/>
    <cellStyle name="20% - Акцент5 13 8" xfId="2137"/>
    <cellStyle name="20% - Акцент5 14" xfId="102"/>
    <cellStyle name="20% - Акцент5 14 2" xfId="2138"/>
    <cellStyle name="20% - Акцент5 14 3" xfId="2139"/>
    <cellStyle name="20% - Акцент5 14 4" xfId="2140"/>
    <cellStyle name="20% - Акцент5 14 5" xfId="2141"/>
    <cellStyle name="20% - Акцент5 14 6" xfId="2142"/>
    <cellStyle name="20% - Акцент5 14 7" xfId="2143"/>
    <cellStyle name="20% - Акцент5 14 8" xfId="2144"/>
    <cellStyle name="20% - Акцент5 15" xfId="103"/>
    <cellStyle name="20% - Акцент5 15 2" xfId="2145"/>
    <cellStyle name="20% - Акцент5 15 3" xfId="2146"/>
    <cellStyle name="20% - Акцент5 15 4" xfId="2147"/>
    <cellStyle name="20% - Акцент5 15 5" xfId="2148"/>
    <cellStyle name="20% - Акцент5 15 6" xfId="2149"/>
    <cellStyle name="20% - Акцент5 15 7" xfId="2150"/>
    <cellStyle name="20% - Акцент5 15 8" xfId="2151"/>
    <cellStyle name="20% - Акцент5 16" xfId="104"/>
    <cellStyle name="20% - Акцент5 16 2" xfId="2152"/>
    <cellStyle name="20% - Акцент5 16 3" xfId="2153"/>
    <cellStyle name="20% - Акцент5 16 4" xfId="2154"/>
    <cellStyle name="20% - Акцент5 16 5" xfId="2155"/>
    <cellStyle name="20% - Акцент5 16 6" xfId="2156"/>
    <cellStyle name="20% - Акцент5 16 7" xfId="2157"/>
    <cellStyle name="20% - Акцент5 16 8" xfId="2158"/>
    <cellStyle name="20% - Акцент5 17" xfId="105"/>
    <cellStyle name="20% - Акцент5 17 2" xfId="2159"/>
    <cellStyle name="20% - Акцент5 17 3" xfId="2160"/>
    <cellStyle name="20% - Акцент5 17 4" xfId="2161"/>
    <cellStyle name="20% - Акцент5 17 5" xfId="2162"/>
    <cellStyle name="20% - Акцент5 17 6" xfId="2163"/>
    <cellStyle name="20% - Акцент5 17 7" xfId="2164"/>
    <cellStyle name="20% - Акцент5 17 8" xfId="2165"/>
    <cellStyle name="20% - Акцент5 18" xfId="106"/>
    <cellStyle name="20% - Акцент5 18 2" xfId="2166"/>
    <cellStyle name="20% - Акцент5 18 3" xfId="2167"/>
    <cellStyle name="20% - Акцент5 18 4" xfId="2168"/>
    <cellStyle name="20% - Акцент5 18 5" xfId="2169"/>
    <cellStyle name="20% - Акцент5 18 6" xfId="2170"/>
    <cellStyle name="20% - Акцент5 18 7" xfId="2171"/>
    <cellStyle name="20% - Акцент5 18 8" xfId="2172"/>
    <cellStyle name="20% - Акцент5 19" xfId="107"/>
    <cellStyle name="20% - Акцент5 19 2" xfId="2173"/>
    <cellStyle name="20% - Акцент5 19 3" xfId="2174"/>
    <cellStyle name="20% - Акцент5 19 4" xfId="2175"/>
    <cellStyle name="20% - Акцент5 19 5" xfId="2176"/>
    <cellStyle name="20% - Акцент5 19 6" xfId="2177"/>
    <cellStyle name="20% - Акцент5 19 7" xfId="2178"/>
    <cellStyle name="20% - Акцент5 19 8" xfId="2179"/>
    <cellStyle name="20% - Акцент5 2" xfId="108"/>
    <cellStyle name="20% - Акцент5 2 10" xfId="2180"/>
    <cellStyle name="20% - Акцент5 2 2" xfId="2181"/>
    <cellStyle name="20% - Акцент5 2 2 2" xfId="2182"/>
    <cellStyle name="20% - Акцент5 2 2 3" xfId="2183"/>
    <cellStyle name="20% - Акцент5 2 3" xfId="2184"/>
    <cellStyle name="20% - Акцент5 2 4" xfId="2185"/>
    <cellStyle name="20% - Акцент5 2 5" xfId="2186"/>
    <cellStyle name="20% - Акцент5 2 6" xfId="2187"/>
    <cellStyle name="20% - Акцент5 2 7" xfId="2188"/>
    <cellStyle name="20% - Акцент5 2 8" xfId="2189"/>
    <cellStyle name="20% - Акцент5 2 9" xfId="2190"/>
    <cellStyle name="20% - Акцент5 20" xfId="109"/>
    <cellStyle name="20% - Акцент5 20 2" xfId="2191"/>
    <cellStyle name="20% - Акцент5 20 3" xfId="2192"/>
    <cellStyle name="20% - Акцент5 20 4" xfId="2193"/>
    <cellStyle name="20% - Акцент5 20 5" xfId="2194"/>
    <cellStyle name="20% - Акцент5 20 6" xfId="2195"/>
    <cellStyle name="20% - Акцент5 20 7" xfId="2196"/>
    <cellStyle name="20% - Акцент5 20 8" xfId="2197"/>
    <cellStyle name="20% - Акцент5 21" xfId="110"/>
    <cellStyle name="20% - Акцент5 21 2" xfId="2198"/>
    <cellStyle name="20% - Акцент5 21 3" xfId="2199"/>
    <cellStyle name="20% - Акцент5 21 4" xfId="2200"/>
    <cellStyle name="20% - Акцент5 21 5" xfId="2201"/>
    <cellStyle name="20% - Акцент5 21 6" xfId="2202"/>
    <cellStyle name="20% - Акцент5 21 7" xfId="2203"/>
    <cellStyle name="20% - Акцент5 21 8" xfId="2204"/>
    <cellStyle name="20% - Акцент5 22" xfId="111"/>
    <cellStyle name="20% - Акцент5 22 2" xfId="2205"/>
    <cellStyle name="20% - Акцент5 22 3" xfId="2206"/>
    <cellStyle name="20% - Акцент5 22 4" xfId="2207"/>
    <cellStyle name="20% - Акцент5 22 5" xfId="2208"/>
    <cellStyle name="20% - Акцент5 22 6" xfId="2209"/>
    <cellStyle name="20% - Акцент5 22 7" xfId="2210"/>
    <cellStyle name="20% - Акцент5 22 8" xfId="2211"/>
    <cellStyle name="20% - Акцент5 23" xfId="112"/>
    <cellStyle name="20% - Акцент5 23 2" xfId="2212"/>
    <cellStyle name="20% - Акцент5 23 3" xfId="2213"/>
    <cellStyle name="20% - Акцент5 23 4" xfId="2214"/>
    <cellStyle name="20% - Акцент5 23 5" xfId="2215"/>
    <cellStyle name="20% - Акцент5 23 6" xfId="2216"/>
    <cellStyle name="20% - Акцент5 23 7" xfId="2217"/>
    <cellStyle name="20% - Акцент5 23 8" xfId="2218"/>
    <cellStyle name="20% - Акцент5 24" xfId="113"/>
    <cellStyle name="20% - Акцент5 24 2" xfId="2219"/>
    <cellStyle name="20% - Акцент5 24 3" xfId="2220"/>
    <cellStyle name="20% - Акцент5 24 4" xfId="2221"/>
    <cellStyle name="20% - Акцент5 24 5" xfId="2222"/>
    <cellStyle name="20% - Акцент5 24 6" xfId="2223"/>
    <cellStyle name="20% - Акцент5 24 7" xfId="2224"/>
    <cellStyle name="20% - Акцент5 24 8" xfId="2225"/>
    <cellStyle name="20% - Акцент5 25" xfId="1193"/>
    <cellStyle name="20% - Акцент5 25 2" xfId="2226"/>
    <cellStyle name="20% - Акцент5 26" xfId="1194"/>
    <cellStyle name="20% - Акцент5 27" xfId="1195"/>
    <cellStyle name="20% - Акцент5 28" xfId="1196"/>
    <cellStyle name="20% - Акцент5 29" xfId="1197"/>
    <cellStyle name="20% - Акцент5 3" xfId="114"/>
    <cellStyle name="20% - Акцент5 3 2" xfId="2227"/>
    <cellStyle name="20% - Акцент5 3 3" xfId="2228"/>
    <cellStyle name="20% - Акцент5 3 4" xfId="2229"/>
    <cellStyle name="20% - Акцент5 3 5" xfId="2230"/>
    <cellStyle name="20% - Акцент5 3 6" xfId="2231"/>
    <cellStyle name="20% - Акцент5 3 7" xfId="2232"/>
    <cellStyle name="20% - Акцент5 3 8" xfId="2233"/>
    <cellStyle name="20% - Акцент5 30" xfId="1198"/>
    <cellStyle name="20% - Акцент5 31" xfId="1199"/>
    <cellStyle name="20% - Акцент5 32" xfId="1200"/>
    <cellStyle name="20% - Акцент5 33" xfId="1201"/>
    <cellStyle name="20% - Акцент5 34" xfId="1202"/>
    <cellStyle name="20% - Акцент5 35" xfId="1203"/>
    <cellStyle name="20% - Акцент5 36" xfId="1204"/>
    <cellStyle name="20% - Акцент5 37" xfId="1205"/>
    <cellStyle name="20% - Акцент5 38" xfId="1206"/>
    <cellStyle name="20% - Акцент5 39" xfId="1207"/>
    <cellStyle name="20% - Акцент5 4" xfId="115"/>
    <cellStyle name="20% - Акцент5 4 2" xfId="2234"/>
    <cellStyle name="20% - Акцент5 4 3" xfId="2235"/>
    <cellStyle name="20% - Акцент5 4 4" xfId="2236"/>
    <cellStyle name="20% - Акцент5 4 5" xfId="2237"/>
    <cellStyle name="20% - Акцент5 4 6" xfId="2238"/>
    <cellStyle name="20% - Акцент5 4 7" xfId="2239"/>
    <cellStyle name="20% - Акцент5 4 8" xfId="2240"/>
    <cellStyle name="20% - Акцент5 40" xfId="1208"/>
    <cellStyle name="20% - Акцент5 5" xfId="116"/>
    <cellStyle name="20% - Акцент5 5 2" xfId="2241"/>
    <cellStyle name="20% - Акцент5 5 3" xfId="2242"/>
    <cellStyle name="20% - Акцент5 5 4" xfId="2243"/>
    <cellStyle name="20% - Акцент5 5 5" xfId="2244"/>
    <cellStyle name="20% - Акцент5 5 6" xfId="2245"/>
    <cellStyle name="20% - Акцент5 5 7" xfId="2246"/>
    <cellStyle name="20% - Акцент5 5 8" xfId="2247"/>
    <cellStyle name="20% - Акцент5 6" xfId="117"/>
    <cellStyle name="20% - Акцент5 6 2" xfId="2248"/>
    <cellStyle name="20% - Акцент5 6 3" xfId="2249"/>
    <cellStyle name="20% - Акцент5 6 4" xfId="2250"/>
    <cellStyle name="20% - Акцент5 6 5" xfId="2251"/>
    <cellStyle name="20% - Акцент5 6 6" xfId="2252"/>
    <cellStyle name="20% - Акцент5 6 7" xfId="2253"/>
    <cellStyle name="20% - Акцент5 6 8" xfId="2254"/>
    <cellStyle name="20% - Акцент5 7" xfId="118"/>
    <cellStyle name="20% - Акцент5 7 2" xfId="2255"/>
    <cellStyle name="20% - Акцент5 7 3" xfId="2256"/>
    <cellStyle name="20% - Акцент5 7 4" xfId="2257"/>
    <cellStyle name="20% - Акцент5 7 5" xfId="2258"/>
    <cellStyle name="20% - Акцент5 7 6" xfId="2259"/>
    <cellStyle name="20% - Акцент5 7 7" xfId="2260"/>
    <cellStyle name="20% - Акцент5 7 8" xfId="2261"/>
    <cellStyle name="20% - Акцент5 8" xfId="119"/>
    <cellStyle name="20% - Акцент5 8 2" xfId="2262"/>
    <cellStyle name="20% - Акцент5 8 3" xfId="2263"/>
    <cellStyle name="20% - Акцент5 8 4" xfId="2264"/>
    <cellStyle name="20% - Акцент5 8 5" xfId="2265"/>
    <cellStyle name="20% - Акцент5 8 6" xfId="2266"/>
    <cellStyle name="20% - Акцент5 8 7" xfId="2267"/>
    <cellStyle name="20% - Акцент5 8 8" xfId="2268"/>
    <cellStyle name="20% - Акцент5 9" xfId="120"/>
    <cellStyle name="20% - Акцент5 9 2" xfId="2269"/>
    <cellStyle name="20% - Акцент5 9 3" xfId="2270"/>
    <cellStyle name="20% - Акцент5 9 4" xfId="2271"/>
    <cellStyle name="20% - Акцент5 9 5" xfId="2272"/>
    <cellStyle name="20% - Акцент5 9 6" xfId="2273"/>
    <cellStyle name="20% - Акцент5 9 7" xfId="2274"/>
    <cellStyle name="20% - Акцент5 9 8" xfId="2275"/>
    <cellStyle name="20% - Акцент6 1" xfId="121"/>
    <cellStyle name="20% - Акцент6 10" xfId="122"/>
    <cellStyle name="20% - Акцент6 10 2" xfId="2276"/>
    <cellStyle name="20% - Акцент6 10 3" xfId="2277"/>
    <cellStyle name="20% - Акцент6 10 4" xfId="2278"/>
    <cellStyle name="20% - Акцент6 10 5" xfId="2279"/>
    <cellStyle name="20% - Акцент6 10 6" xfId="2280"/>
    <cellStyle name="20% - Акцент6 10 7" xfId="2281"/>
    <cellStyle name="20% - Акцент6 10 8" xfId="2282"/>
    <cellStyle name="20% - Акцент6 11" xfId="123"/>
    <cellStyle name="20% - Акцент6 11 2" xfId="2283"/>
    <cellStyle name="20% - Акцент6 11 3" xfId="2284"/>
    <cellStyle name="20% - Акцент6 11 4" xfId="2285"/>
    <cellStyle name="20% - Акцент6 11 5" xfId="2286"/>
    <cellStyle name="20% - Акцент6 11 6" xfId="2287"/>
    <cellStyle name="20% - Акцент6 11 7" xfId="2288"/>
    <cellStyle name="20% - Акцент6 11 8" xfId="2289"/>
    <cellStyle name="20% - Акцент6 12" xfId="124"/>
    <cellStyle name="20% - Акцент6 12 2" xfId="2290"/>
    <cellStyle name="20% - Акцент6 12 3" xfId="2291"/>
    <cellStyle name="20% - Акцент6 12 4" xfId="2292"/>
    <cellStyle name="20% - Акцент6 12 5" xfId="2293"/>
    <cellStyle name="20% - Акцент6 12 6" xfId="2294"/>
    <cellStyle name="20% - Акцент6 12 7" xfId="2295"/>
    <cellStyle name="20% - Акцент6 12 8" xfId="2296"/>
    <cellStyle name="20% - Акцент6 13" xfId="125"/>
    <cellStyle name="20% - Акцент6 13 2" xfId="2297"/>
    <cellStyle name="20% - Акцент6 13 3" xfId="2298"/>
    <cellStyle name="20% - Акцент6 13 4" xfId="2299"/>
    <cellStyle name="20% - Акцент6 13 5" xfId="2300"/>
    <cellStyle name="20% - Акцент6 13 6" xfId="2301"/>
    <cellStyle name="20% - Акцент6 13 7" xfId="2302"/>
    <cellStyle name="20% - Акцент6 13 8" xfId="2303"/>
    <cellStyle name="20% - Акцент6 14" xfId="126"/>
    <cellStyle name="20% - Акцент6 14 2" xfId="2304"/>
    <cellStyle name="20% - Акцент6 14 3" xfId="2305"/>
    <cellStyle name="20% - Акцент6 14 4" xfId="2306"/>
    <cellStyle name="20% - Акцент6 14 5" xfId="2307"/>
    <cellStyle name="20% - Акцент6 14 6" xfId="2308"/>
    <cellStyle name="20% - Акцент6 14 7" xfId="2309"/>
    <cellStyle name="20% - Акцент6 14 8" xfId="2310"/>
    <cellStyle name="20% - Акцент6 15" xfId="127"/>
    <cellStyle name="20% - Акцент6 15 2" xfId="2311"/>
    <cellStyle name="20% - Акцент6 15 3" xfId="2312"/>
    <cellStyle name="20% - Акцент6 15 4" xfId="2313"/>
    <cellStyle name="20% - Акцент6 15 5" xfId="2314"/>
    <cellStyle name="20% - Акцент6 15 6" xfId="2315"/>
    <cellStyle name="20% - Акцент6 15 7" xfId="2316"/>
    <cellStyle name="20% - Акцент6 15 8" xfId="2317"/>
    <cellStyle name="20% - Акцент6 16" xfId="128"/>
    <cellStyle name="20% - Акцент6 16 2" xfId="2318"/>
    <cellStyle name="20% - Акцент6 16 3" xfId="2319"/>
    <cellStyle name="20% - Акцент6 16 4" xfId="2320"/>
    <cellStyle name="20% - Акцент6 16 5" xfId="2321"/>
    <cellStyle name="20% - Акцент6 16 6" xfId="2322"/>
    <cellStyle name="20% - Акцент6 16 7" xfId="2323"/>
    <cellStyle name="20% - Акцент6 16 8" xfId="2324"/>
    <cellStyle name="20% - Акцент6 17" xfId="129"/>
    <cellStyle name="20% - Акцент6 17 2" xfId="2325"/>
    <cellStyle name="20% - Акцент6 17 3" xfId="2326"/>
    <cellStyle name="20% - Акцент6 17 4" xfId="2327"/>
    <cellStyle name="20% - Акцент6 17 5" xfId="2328"/>
    <cellStyle name="20% - Акцент6 17 6" xfId="2329"/>
    <cellStyle name="20% - Акцент6 17 7" xfId="2330"/>
    <cellStyle name="20% - Акцент6 17 8" xfId="2331"/>
    <cellStyle name="20% - Акцент6 18" xfId="130"/>
    <cellStyle name="20% - Акцент6 18 2" xfId="2332"/>
    <cellStyle name="20% - Акцент6 18 3" xfId="2333"/>
    <cellStyle name="20% - Акцент6 18 4" xfId="2334"/>
    <cellStyle name="20% - Акцент6 18 5" xfId="2335"/>
    <cellStyle name="20% - Акцент6 18 6" xfId="2336"/>
    <cellStyle name="20% - Акцент6 18 7" xfId="2337"/>
    <cellStyle name="20% - Акцент6 18 8" xfId="2338"/>
    <cellStyle name="20% - Акцент6 19" xfId="131"/>
    <cellStyle name="20% - Акцент6 19 2" xfId="2339"/>
    <cellStyle name="20% - Акцент6 19 3" xfId="2340"/>
    <cellStyle name="20% - Акцент6 19 4" xfId="2341"/>
    <cellStyle name="20% - Акцент6 19 5" xfId="2342"/>
    <cellStyle name="20% - Акцент6 19 6" xfId="2343"/>
    <cellStyle name="20% - Акцент6 19 7" xfId="2344"/>
    <cellStyle name="20% - Акцент6 19 8" xfId="2345"/>
    <cellStyle name="20% - Акцент6 2" xfId="132"/>
    <cellStyle name="20% - Акцент6 2 10" xfId="2346"/>
    <cellStyle name="20% - Акцент6 2 2" xfId="2347"/>
    <cellStyle name="20% - Акцент6 2 2 2" xfId="2348"/>
    <cellStyle name="20% - Акцент6 2 2 3" xfId="2349"/>
    <cellStyle name="20% - Акцент6 2 3" xfId="2350"/>
    <cellStyle name="20% - Акцент6 2 4" xfId="2351"/>
    <cellStyle name="20% - Акцент6 2 5" xfId="2352"/>
    <cellStyle name="20% - Акцент6 2 6" xfId="2353"/>
    <cellStyle name="20% - Акцент6 2 7" xfId="2354"/>
    <cellStyle name="20% - Акцент6 2 8" xfId="2355"/>
    <cellStyle name="20% - Акцент6 2 9" xfId="2356"/>
    <cellStyle name="20% - Акцент6 20" xfId="133"/>
    <cellStyle name="20% - Акцент6 20 2" xfId="2357"/>
    <cellStyle name="20% - Акцент6 20 3" xfId="2358"/>
    <cellStyle name="20% - Акцент6 20 4" xfId="2359"/>
    <cellStyle name="20% - Акцент6 20 5" xfId="2360"/>
    <cellStyle name="20% - Акцент6 20 6" xfId="2361"/>
    <cellStyle name="20% - Акцент6 20 7" xfId="2362"/>
    <cellStyle name="20% - Акцент6 20 8" xfId="2363"/>
    <cellStyle name="20% - Акцент6 21" xfId="134"/>
    <cellStyle name="20% - Акцент6 21 2" xfId="2364"/>
    <cellStyle name="20% - Акцент6 21 3" xfId="2365"/>
    <cellStyle name="20% - Акцент6 21 4" xfId="2366"/>
    <cellStyle name="20% - Акцент6 21 5" xfId="2367"/>
    <cellStyle name="20% - Акцент6 21 6" xfId="2368"/>
    <cellStyle name="20% - Акцент6 21 7" xfId="2369"/>
    <cellStyle name="20% - Акцент6 21 8" xfId="2370"/>
    <cellStyle name="20% - Акцент6 22" xfId="135"/>
    <cellStyle name="20% - Акцент6 22 2" xfId="2371"/>
    <cellStyle name="20% - Акцент6 22 3" xfId="2372"/>
    <cellStyle name="20% - Акцент6 22 4" xfId="2373"/>
    <cellStyle name="20% - Акцент6 22 5" xfId="2374"/>
    <cellStyle name="20% - Акцент6 22 6" xfId="2375"/>
    <cellStyle name="20% - Акцент6 22 7" xfId="2376"/>
    <cellStyle name="20% - Акцент6 22 8" xfId="2377"/>
    <cellStyle name="20% - Акцент6 23" xfId="136"/>
    <cellStyle name="20% - Акцент6 23 2" xfId="2378"/>
    <cellStyle name="20% - Акцент6 23 3" xfId="2379"/>
    <cellStyle name="20% - Акцент6 23 4" xfId="2380"/>
    <cellStyle name="20% - Акцент6 23 5" xfId="2381"/>
    <cellStyle name="20% - Акцент6 23 6" xfId="2382"/>
    <cellStyle name="20% - Акцент6 23 7" xfId="2383"/>
    <cellStyle name="20% - Акцент6 23 8" xfId="2384"/>
    <cellStyle name="20% - Акцент6 24" xfId="137"/>
    <cellStyle name="20% - Акцент6 24 2" xfId="2385"/>
    <cellStyle name="20% - Акцент6 24 3" xfId="2386"/>
    <cellStyle name="20% - Акцент6 24 4" xfId="2387"/>
    <cellStyle name="20% - Акцент6 24 5" xfId="2388"/>
    <cellStyle name="20% - Акцент6 24 6" xfId="2389"/>
    <cellStyle name="20% - Акцент6 24 7" xfId="2390"/>
    <cellStyle name="20% - Акцент6 24 8" xfId="2391"/>
    <cellStyle name="20% - Акцент6 25" xfId="1209"/>
    <cellStyle name="20% - Акцент6 25 2" xfId="2392"/>
    <cellStyle name="20% - Акцент6 26" xfId="1210"/>
    <cellStyle name="20% - Акцент6 27" xfId="1211"/>
    <cellStyle name="20% - Акцент6 28" xfId="1212"/>
    <cellStyle name="20% - Акцент6 29" xfId="1213"/>
    <cellStyle name="20% - Акцент6 3" xfId="138"/>
    <cellStyle name="20% - Акцент6 3 2" xfId="2393"/>
    <cellStyle name="20% - Акцент6 3 3" xfId="2394"/>
    <cellStyle name="20% - Акцент6 3 4" xfId="2395"/>
    <cellStyle name="20% - Акцент6 3 5" xfId="2396"/>
    <cellStyle name="20% - Акцент6 3 6" xfId="2397"/>
    <cellStyle name="20% - Акцент6 3 7" xfId="2398"/>
    <cellStyle name="20% - Акцент6 3 8" xfId="2399"/>
    <cellStyle name="20% - Акцент6 30" xfId="1214"/>
    <cellStyle name="20% - Акцент6 31" xfId="1215"/>
    <cellStyle name="20% - Акцент6 32" xfId="1216"/>
    <cellStyle name="20% - Акцент6 33" xfId="1217"/>
    <cellStyle name="20% - Акцент6 34" xfId="1218"/>
    <cellStyle name="20% - Акцент6 35" xfId="1219"/>
    <cellStyle name="20% - Акцент6 36" xfId="1220"/>
    <cellStyle name="20% - Акцент6 37" xfId="1221"/>
    <cellStyle name="20% - Акцент6 38" xfId="1222"/>
    <cellStyle name="20% - Акцент6 39" xfId="1223"/>
    <cellStyle name="20% - Акцент6 4" xfId="139"/>
    <cellStyle name="20% - Акцент6 4 2" xfId="2400"/>
    <cellStyle name="20% - Акцент6 4 3" xfId="2401"/>
    <cellStyle name="20% - Акцент6 4 4" xfId="2402"/>
    <cellStyle name="20% - Акцент6 4 5" xfId="2403"/>
    <cellStyle name="20% - Акцент6 4 6" xfId="2404"/>
    <cellStyle name="20% - Акцент6 4 7" xfId="2405"/>
    <cellStyle name="20% - Акцент6 4 8" xfId="2406"/>
    <cellStyle name="20% - Акцент6 40" xfId="1224"/>
    <cellStyle name="20% - Акцент6 5" xfId="140"/>
    <cellStyle name="20% - Акцент6 5 2" xfId="2407"/>
    <cellStyle name="20% - Акцент6 5 3" xfId="2408"/>
    <cellStyle name="20% - Акцент6 5 4" xfId="2409"/>
    <cellStyle name="20% - Акцент6 5 5" xfId="2410"/>
    <cellStyle name="20% - Акцент6 5 6" xfId="2411"/>
    <cellStyle name="20% - Акцент6 5 7" xfId="2412"/>
    <cellStyle name="20% - Акцент6 5 8" xfId="2413"/>
    <cellStyle name="20% - Акцент6 6" xfId="141"/>
    <cellStyle name="20% - Акцент6 6 2" xfId="2414"/>
    <cellStyle name="20% - Акцент6 6 3" xfId="2415"/>
    <cellStyle name="20% - Акцент6 6 4" xfId="2416"/>
    <cellStyle name="20% - Акцент6 6 5" xfId="2417"/>
    <cellStyle name="20% - Акцент6 6 6" xfId="2418"/>
    <cellStyle name="20% - Акцент6 6 7" xfId="2419"/>
    <cellStyle name="20% - Акцент6 6 8" xfId="2420"/>
    <cellStyle name="20% - Акцент6 7" xfId="142"/>
    <cellStyle name="20% - Акцент6 7 2" xfId="2421"/>
    <cellStyle name="20% - Акцент6 7 3" xfId="2422"/>
    <cellStyle name="20% - Акцент6 7 4" xfId="2423"/>
    <cellStyle name="20% - Акцент6 7 5" xfId="2424"/>
    <cellStyle name="20% - Акцент6 7 6" xfId="2425"/>
    <cellStyle name="20% - Акцент6 7 7" xfId="2426"/>
    <cellStyle name="20% - Акцент6 7 8" xfId="2427"/>
    <cellStyle name="20% - Акцент6 8" xfId="143"/>
    <cellStyle name="20% - Акцент6 8 2" xfId="2428"/>
    <cellStyle name="20% - Акцент6 8 3" xfId="2429"/>
    <cellStyle name="20% - Акцент6 8 4" xfId="2430"/>
    <cellStyle name="20% - Акцент6 8 5" xfId="2431"/>
    <cellStyle name="20% - Акцент6 8 6" xfId="2432"/>
    <cellStyle name="20% - Акцент6 8 7" xfId="2433"/>
    <cellStyle name="20% - Акцент6 8 8" xfId="2434"/>
    <cellStyle name="20% - Акцент6 9" xfId="144"/>
    <cellStyle name="20% - Акцент6 9 2" xfId="2435"/>
    <cellStyle name="20% - Акцент6 9 3" xfId="2436"/>
    <cellStyle name="20% - Акцент6 9 4" xfId="2437"/>
    <cellStyle name="20% - Акцент6 9 5" xfId="2438"/>
    <cellStyle name="20% - Акцент6 9 6" xfId="2439"/>
    <cellStyle name="20% - Акцент6 9 7" xfId="2440"/>
    <cellStyle name="20% - Акцент6 9 8" xfId="2441"/>
    <cellStyle name="40% - Акцент1 1" xfId="145"/>
    <cellStyle name="40% - Акцент1 10" xfId="146"/>
    <cellStyle name="40% - Акцент1 10 2" xfId="2442"/>
    <cellStyle name="40% - Акцент1 10 3" xfId="2443"/>
    <cellStyle name="40% - Акцент1 10 4" xfId="2444"/>
    <cellStyle name="40% - Акцент1 10 5" xfId="2445"/>
    <cellStyle name="40% - Акцент1 10 6" xfId="2446"/>
    <cellStyle name="40% - Акцент1 10 7" xfId="2447"/>
    <cellStyle name="40% - Акцент1 10 8" xfId="2448"/>
    <cellStyle name="40% - Акцент1 11" xfId="147"/>
    <cellStyle name="40% - Акцент1 11 2" xfId="2449"/>
    <cellStyle name="40% - Акцент1 11 3" xfId="2450"/>
    <cellStyle name="40% - Акцент1 11 4" xfId="2451"/>
    <cellStyle name="40% - Акцент1 11 5" xfId="2452"/>
    <cellStyle name="40% - Акцент1 11 6" xfId="2453"/>
    <cellStyle name="40% - Акцент1 11 7" xfId="2454"/>
    <cellStyle name="40% - Акцент1 11 8" xfId="2455"/>
    <cellStyle name="40% - Акцент1 12" xfId="148"/>
    <cellStyle name="40% - Акцент1 12 2" xfId="2456"/>
    <cellStyle name="40% - Акцент1 12 3" xfId="2457"/>
    <cellStyle name="40% - Акцент1 12 4" xfId="2458"/>
    <cellStyle name="40% - Акцент1 12 5" xfId="2459"/>
    <cellStyle name="40% - Акцент1 12 6" xfId="2460"/>
    <cellStyle name="40% - Акцент1 12 7" xfId="2461"/>
    <cellStyle name="40% - Акцент1 12 8" xfId="2462"/>
    <cellStyle name="40% - Акцент1 13" xfId="149"/>
    <cellStyle name="40% - Акцент1 13 2" xfId="2463"/>
    <cellStyle name="40% - Акцент1 13 3" xfId="2464"/>
    <cellStyle name="40% - Акцент1 13 4" xfId="2465"/>
    <cellStyle name="40% - Акцент1 13 5" xfId="2466"/>
    <cellStyle name="40% - Акцент1 13 6" xfId="2467"/>
    <cellStyle name="40% - Акцент1 13 7" xfId="2468"/>
    <cellStyle name="40% - Акцент1 13 8" xfId="2469"/>
    <cellStyle name="40% - Акцент1 14" xfId="150"/>
    <cellStyle name="40% - Акцент1 14 2" xfId="2470"/>
    <cellStyle name="40% - Акцент1 14 3" xfId="2471"/>
    <cellStyle name="40% - Акцент1 14 4" xfId="2472"/>
    <cellStyle name="40% - Акцент1 14 5" xfId="2473"/>
    <cellStyle name="40% - Акцент1 14 6" xfId="2474"/>
    <cellStyle name="40% - Акцент1 14 7" xfId="2475"/>
    <cellStyle name="40% - Акцент1 14 8" xfId="2476"/>
    <cellStyle name="40% - Акцент1 15" xfId="151"/>
    <cellStyle name="40% - Акцент1 15 2" xfId="2477"/>
    <cellStyle name="40% - Акцент1 15 3" xfId="2478"/>
    <cellStyle name="40% - Акцент1 15 4" xfId="2479"/>
    <cellStyle name="40% - Акцент1 15 5" xfId="2480"/>
    <cellStyle name="40% - Акцент1 15 6" xfId="2481"/>
    <cellStyle name="40% - Акцент1 15 7" xfId="2482"/>
    <cellStyle name="40% - Акцент1 15 8" xfId="2483"/>
    <cellStyle name="40% - Акцент1 16" xfId="152"/>
    <cellStyle name="40% - Акцент1 16 2" xfId="2484"/>
    <cellStyle name="40% - Акцент1 16 3" xfId="2485"/>
    <cellStyle name="40% - Акцент1 16 4" xfId="2486"/>
    <cellStyle name="40% - Акцент1 16 5" xfId="2487"/>
    <cellStyle name="40% - Акцент1 16 6" xfId="2488"/>
    <cellStyle name="40% - Акцент1 16 7" xfId="2489"/>
    <cellStyle name="40% - Акцент1 16 8" xfId="2490"/>
    <cellStyle name="40% - Акцент1 17" xfId="153"/>
    <cellStyle name="40% - Акцент1 17 2" xfId="2491"/>
    <cellStyle name="40% - Акцент1 17 3" xfId="2492"/>
    <cellStyle name="40% - Акцент1 17 4" xfId="2493"/>
    <cellStyle name="40% - Акцент1 17 5" xfId="2494"/>
    <cellStyle name="40% - Акцент1 17 6" xfId="2495"/>
    <cellStyle name="40% - Акцент1 17 7" xfId="2496"/>
    <cellStyle name="40% - Акцент1 17 8" xfId="2497"/>
    <cellStyle name="40% - Акцент1 18" xfId="154"/>
    <cellStyle name="40% - Акцент1 18 2" xfId="2498"/>
    <cellStyle name="40% - Акцент1 18 3" xfId="2499"/>
    <cellStyle name="40% - Акцент1 18 4" xfId="2500"/>
    <cellStyle name="40% - Акцент1 18 5" xfId="2501"/>
    <cellStyle name="40% - Акцент1 18 6" xfId="2502"/>
    <cellStyle name="40% - Акцент1 18 7" xfId="2503"/>
    <cellStyle name="40% - Акцент1 18 8" xfId="2504"/>
    <cellStyle name="40% - Акцент1 19" xfId="155"/>
    <cellStyle name="40% - Акцент1 19 2" xfId="2505"/>
    <cellStyle name="40% - Акцент1 19 3" xfId="2506"/>
    <cellStyle name="40% - Акцент1 19 4" xfId="2507"/>
    <cellStyle name="40% - Акцент1 19 5" xfId="2508"/>
    <cellStyle name="40% - Акцент1 19 6" xfId="2509"/>
    <cellStyle name="40% - Акцент1 19 7" xfId="2510"/>
    <cellStyle name="40% - Акцент1 19 8" xfId="2511"/>
    <cellStyle name="40% - Акцент1 2" xfId="156"/>
    <cellStyle name="40% - Акцент1 2 10" xfId="2512"/>
    <cellStyle name="40% - Акцент1 2 2" xfId="2513"/>
    <cellStyle name="40% - Акцент1 2 2 2" xfId="2514"/>
    <cellStyle name="40% - Акцент1 2 2 3" xfId="2515"/>
    <cellStyle name="40% - Акцент1 2 3" xfId="2516"/>
    <cellStyle name="40% - Акцент1 2 4" xfId="2517"/>
    <cellStyle name="40% - Акцент1 2 5" xfId="2518"/>
    <cellStyle name="40% - Акцент1 2 6" xfId="2519"/>
    <cellStyle name="40% - Акцент1 2 7" xfId="2520"/>
    <cellStyle name="40% - Акцент1 2 8" xfId="2521"/>
    <cellStyle name="40% - Акцент1 2 9" xfId="2522"/>
    <cellStyle name="40% - Акцент1 20" xfId="157"/>
    <cellStyle name="40% - Акцент1 20 2" xfId="2523"/>
    <cellStyle name="40% - Акцент1 20 3" xfId="2524"/>
    <cellStyle name="40% - Акцент1 20 4" xfId="2525"/>
    <cellStyle name="40% - Акцент1 20 5" xfId="2526"/>
    <cellStyle name="40% - Акцент1 20 6" xfId="2527"/>
    <cellStyle name="40% - Акцент1 20 7" xfId="2528"/>
    <cellStyle name="40% - Акцент1 20 8" xfId="2529"/>
    <cellStyle name="40% - Акцент1 21" xfId="158"/>
    <cellStyle name="40% - Акцент1 21 2" xfId="2530"/>
    <cellStyle name="40% - Акцент1 21 3" xfId="2531"/>
    <cellStyle name="40% - Акцент1 21 4" xfId="2532"/>
    <cellStyle name="40% - Акцент1 21 5" xfId="2533"/>
    <cellStyle name="40% - Акцент1 21 6" xfId="2534"/>
    <cellStyle name="40% - Акцент1 21 7" xfId="2535"/>
    <cellStyle name="40% - Акцент1 21 8" xfId="2536"/>
    <cellStyle name="40% - Акцент1 22" xfId="159"/>
    <cellStyle name="40% - Акцент1 22 2" xfId="2537"/>
    <cellStyle name="40% - Акцент1 22 3" xfId="2538"/>
    <cellStyle name="40% - Акцент1 22 4" xfId="2539"/>
    <cellStyle name="40% - Акцент1 22 5" xfId="2540"/>
    <cellStyle name="40% - Акцент1 22 6" xfId="2541"/>
    <cellStyle name="40% - Акцент1 22 7" xfId="2542"/>
    <cellStyle name="40% - Акцент1 22 8" xfId="2543"/>
    <cellStyle name="40% - Акцент1 23" xfId="160"/>
    <cellStyle name="40% - Акцент1 23 2" xfId="2544"/>
    <cellStyle name="40% - Акцент1 23 3" xfId="2545"/>
    <cellStyle name="40% - Акцент1 23 4" xfId="2546"/>
    <cellStyle name="40% - Акцент1 23 5" xfId="2547"/>
    <cellStyle name="40% - Акцент1 23 6" xfId="2548"/>
    <cellStyle name="40% - Акцент1 23 7" xfId="2549"/>
    <cellStyle name="40% - Акцент1 23 8" xfId="2550"/>
    <cellStyle name="40% - Акцент1 24" xfId="161"/>
    <cellStyle name="40% - Акцент1 24 2" xfId="2551"/>
    <cellStyle name="40% - Акцент1 24 3" xfId="2552"/>
    <cellStyle name="40% - Акцент1 24 4" xfId="2553"/>
    <cellStyle name="40% - Акцент1 24 5" xfId="2554"/>
    <cellStyle name="40% - Акцент1 24 6" xfId="2555"/>
    <cellStyle name="40% - Акцент1 24 7" xfId="2556"/>
    <cellStyle name="40% - Акцент1 24 8" xfId="2557"/>
    <cellStyle name="40% - Акцент1 25" xfId="1225"/>
    <cellStyle name="40% - Акцент1 25 2" xfId="2558"/>
    <cellStyle name="40% - Акцент1 26" xfId="1226"/>
    <cellStyle name="40% - Акцент1 27" xfId="1227"/>
    <cellStyle name="40% - Акцент1 28" xfId="1228"/>
    <cellStyle name="40% - Акцент1 29" xfId="1229"/>
    <cellStyle name="40% - Акцент1 3" xfId="162"/>
    <cellStyle name="40% - Акцент1 3 2" xfId="2559"/>
    <cellStyle name="40% - Акцент1 3 3" xfId="2560"/>
    <cellStyle name="40% - Акцент1 3 4" xfId="2561"/>
    <cellStyle name="40% - Акцент1 3 5" xfId="2562"/>
    <cellStyle name="40% - Акцент1 3 6" xfId="2563"/>
    <cellStyle name="40% - Акцент1 3 7" xfId="2564"/>
    <cellStyle name="40% - Акцент1 3 8" xfId="2565"/>
    <cellStyle name="40% - Акцент1 30" xfId="1230"/>
    <cellStyle name="40% - Акцент1 31" xfId="1231"/>
    <cellStyle name="40% - Акцент1 32" xfId="1232"/>
    <cellStyle name="40% - Акцент1 33" xfId="1233"/>
    <cellStyle name="40% - Акцент1 34" xfId="1234"/>
    <cellStyle name="40% - Акцент1 35" xfId="1235"/>
    <cellStyle name="40% - Акцент1 36" xfId="1236"/>
    <cellStyle name="40% - Акцент1 37" xfId="1237"/>
    <cellStyle name="40% - Акцент1 38" xfId="1238"/>
    <cellStyle name="40% - Акцент1 39" xfId="1239"/>
    <cellStyle name="40% - Акцент1 4" xfId="163"/>
    <cellStyle name="40% - Акцент1 4 2" xfId="2566"/>
    <cellStyle name="40% - Акцент1 4 3" xfId="2567"/>
    <cellStyle name="40% - Акцент1 4 4" xfId="2568"/>
    <cellStyle name="40% - Акцент1 4 5" xfId="2569"/>
    <cellStyle name="40% - Акцент1 4 6" xfId="2570"/>
    <cellStyle name="40% - Акцент1 4 7" xfId="2571"/>
    <cellStyle name="40% - Акцент1 4 8" xfId="2572"/>
    <cellStyle name="40% - Акцент1 40" xfId="1240"/>
    <cellStyle name="40% - Акцент1 5" xfId="164"/>
    <cellStyle name="40% - Акцент1 5 2" xfId="2573"/>
    <cellStyle name="40% - Акцент1 5 3" xfId="2574"/>
    <cellStyle name="40% - Акцент1 5 4" xfId="2575"/>
    <cellStyle name="40% - Акцент1 5 5" xfId="2576"/>
    <cellStyle name="40% - Акцент1 5 6" xfId="2577"/>
    <cellStyle name="40% - Акцент1 5 7" xfId="2578"/>
    <cellStyle name="40% - Акцент1 5 8" xfId="2579"/>
    <cellStyle name="40% - Акцент1 6" xfId="165"/>
    <cellStyle name="40% - Акцент1 6 2" xfId="2580"/>
    <cellStyle name="40% - Акцент1 6 3" xfId="2581"/>
    <cellStyle name="40% - Акцент1 6 4" xfId="2582"/>
    <cellStyle name="40% - Акцент1 6 5" xfId="2583"/>
    <cellStyle name="40% - Акцент1 6 6" xfId="2584"/>
    <cellStyle name="40% - Акцент1 6 7" xfId="2585"/>
    <cellStyle name="40% - Акцент1 6 8" xfId="2586"/>
    <cellStyle name="40% - Акцент1 7" xfId="166"/>
    <cellStyle name="40% - Акцент1 7 2" xfId="2587"/>
    <cellStyle name="40% - Акцент1 7 3" xfId="2588"/>
    <cellStyle name="40% - Акцент1 7 4" xfId="2589"/>
    <cellStyle name="40% - Акцент1 7 5" xfId="2590"/>
    <cellStyle name="40% - Акцент1 7 6" xfId="2591"/>
    <cellStyle name="40% - Акцент1 7 7" xfId="2592"/>
    <cellStyle name="40% - Акцент1 7 8" xfId="2593"/>
    <cellStyle name="40% - Акцент1 8" xfId="167"/>
    <cellStyle name="40% - Акцент1 8 2" xfId="2594"/>
    <cellStyle name="40% - Акцент1 8 3" xfId="2595"/>
    <cellStyle name="40% - Акцент1 8 4" xfId="2596"/>
    <cellStyle name="40% - Акцент1 8 5" xfId="2597"/>
    <cellStyle name="40% - Акцент1 8 6" xfId="2598"/>
    <cellStyle name="40% - Акцент1 8 7" xfId="2599"/>
    <cellStyle name="40% - Акцент1 8 8" xfId="2600"/>
    <cellStyle name="40% - Акцент1 9" xfId="168"/>
    <cellStyle name="40% - Акцент1 9 2" xfId="2601"/>
    <cellStyle name="40% - Акцент1 9 3" xfId="2602"/>
    <cellStyle name="40% - Акцент1 9 4" xfId="2603"/>
    <cellStyle name="40% - Акцент1 9 5" xfId="2604"/>
    <cellStyle name="40% - Акцент1 9 6" xfId="2605"/>
    <cellStyle name="40% - Акцент1 9 7" xfId="2606"/>
    <cellStyle name="40% - Акцент1 9 8" xfId="2607"/>
    <cellStyle name="40% - Акцент2 1" xfId="169"/>
    <cellStyle name="40% - Акцент2 10" xfId="170"/>
    <cellStyle name="40% - Акцент2 10 2" xfId="2608"/>
    <cellStyle name="40% - Акцент2 10 3" xfId="2609"/>
    <cellStyle name="40% - Акцент2 10 4" xfId="2610"/>
    <cellStyle name="40% - Акцент2 10 5" xfId="2611"/>
    <cellStyle name="40% - Акцент2 10 6" xfId="2612"/>
    <cellStyle name="40% - Акцент2 10 7" xfId="2613"/>
    <cellStyle name="40% - Акцент2 10 8" xfId="2614"/>
    <cellStyle name="40% - Акцент2 11" xfId="171"/>
    <cellStyle name="40% - Акцент2 11 2" xfId="2615"/>
    <cellStyle name="40% - Акцент2 11 3" xfId="2616"/>
    <cellStyle name="40% - Акцент2 11 4" xfId="2617"/>
    <cellStyle name="40% - Акцент2 11 5" xfId="2618"/>
    <cellStyle name="40% - Акцент2 11 6" xfId="2619"/>
    <cellStyle name="40% - Акцент2 11 7" xfId="2620"/>
    <cellStyle name="40% - Акцент2 11 8" xfId="2621"/>
    <cellStyle name="40% - Акцент2 12" xfId="172"/>
    <cellStyle name="40% - Акцент2 12 2" xfId="2622"/>
    <cellStyle name="40% - Акцент2 12 3" xfId="2623"/>
    <cellStyle name="40% - Акцент2 12 4" xfId="2624"/>
    <cellStyle name="40% - Акцент2 12 5" xfId="2625"/>
    <cellStyle name="40% - Акцент2 12 6" xfId="2626"/>
    <cellStyle name="40% - Акцент2 12 7" xfId="2627"/>
    <cellStyle name="40% - Акцент2 12 8" xfId="2628"/>
    <cellStyle name="40% - Акцент2 13" xfId="173"/>
    <cellStyle name="40% - Акцент2 13 2" xfId="2629"/>
    <cellStyle name="40% - Акцент2 13 3" xfId="2630"/>
    <cellStyle name="40% - Акцент2 13 4" xfId="2631"/>
    <cellStyle name="40% - Акцент2 13 5" xfId="2632"/>
    <cellStyle name="40% - Акцент2 13 6" xfId="2633"/>
    <cellStyle name="40% - Акцент2 13 7" xfId="2634"/>
    <cellStyle name="40% - Акцент2 13 8" xfId="2635"/>
    <cellStyle name="40% - Акцент2 14" xfId="174"/>
    <cellStyle name="40% - Акцент2 14 2" xfId="2636"/>
    <cellStyle name="40% - Акцент2 14 3" xfId="2637"/>
    <cellStyle name="40% - Акцент2 14 4" xfId="2638"/>
    <cellStyle name="40% - Акцент2 14 5" xfId="2639"/>
    <cellStyle name="40% - Акцент2 14 6" xfId="2640"/>
    <cellStyle name="40% - Акцент2 14 7" xfId="2641"/>
    <cellStyle name="40% - Акцент2 14 8" xfId="2642"/>
    <cellStyle name="40% - Акцент2 15" xfId="175"/>
    <cellStyle name="40% - Акцент2 15 2" xfId="2643"/>
    <cellStyle name="40% - Акцент2 15 3" xfId="2644"/>
    <cellStyle name="40% - Акцент2 15 4" xfId="2645"/>
    <cellStyle name="40% - Акцент2 15 5" xfId="2646"/>
    <cellStyle name="40% - Акцент2 15 6" xfId="2647"/>
    <cellStyle name="40% - Акцент2 15 7" xfId="2648"/>
    <cellStyle name="40% - Акцент2 15 8" xfId="2649"/>
    <cellStyle name="40% - Акцент2 16" xfId="176"/>
    <cellStyle name="40% - Акцент2 16 2" xfId="2650"/>
    <cellStyle name="40% - Акцент2 16 3" xfId="2651"/>
    <cellStyle name="40% - Акцент2 16 4" xfId="2652"/>
    <cellStyle name="40% - Акцент2 16 5" xfId="2653"/>
    <cellStyle name="40% - Акцент2 16 6" xfId="2654"/>
    <cellStyle name="40% - Акцент2 16 7" xfId="2655"/>
    <cellStyle name="40% - Акцент2 16 8" xfId="2656"/>
    <cellStyle name="40% - Акцент2 17" xfId="177"/>
    <cellStyle name="40% - Акцент2 17 2" xfId="2657"/>
    <cellStyle name="40% - Акцент2 17 3" xfId="2658"/>
    <cellStyle name="40% - Акцент2 17 4" xfId="2659"/>
    <cellStyle name="40% - Акцент2 17 5" xfId="2660"/>
    <cellStyle name="40% - Акцент2 17 6" xfId="2661"/>
    <cellStyle name="40% - Акцент2 17 7" xfId="2662"/>
    <cellStyle name="40% - Акцент2 17 8" xfId="2663"/>
    <cellStyle name="40% - Акцент2 18" xfId="178"/>
    <cellStyle name="40% - Акцент2 18 2" xfId="2664"/>
    <cellStyle name="40% - Акцент2 18 3" xfId="2665"/>
    <cellStyle name="40% - Акцент2 18 4" xfId="2666"/>
    <cellStyle name="40% - Акцент2 18 5" xfId="2667"/>
    <cellStyle name="40% - Акцент2 18 6" xfId="2668"/>
    <cellStyle name="40% - Акцент2 18 7" xfId="2669"/>
    <cellStyle name="40% - Акцент2 18 8" xfId="2670"/>
    <cellStyle name="40% - Акцент2 19" xfId="179"/>
    <cellStyle name="40% - Акцент2 19 2" xfId="2671"/>
    <cellStyle name="40% - Акцент2 19 3" xfId="2672"/>
    <cellStyle name="40% - Акцент2 19 4" xfId="2673"/>
    <cellStyle name="40% - Акцент2 19 5" xfId="2674"/>
    <cellStyle name="40% - Акцент2 19 6" xfId="2675"/>
    <cellStyle name="40% - Акцент2 19 7" xfId="2676"/>
    <cellStyle name="40% - Акцент2 19 8" xfId="2677"/>
    <cellStyle name="40% - Акцент2 2" xfId="180"/>
    <cellStyle name="40% - Акцент2 2 10" xfId="2678"/>
    <cellStyle name="40% - Акцент2 2 2" xfId="2679"/>
    <cellStyle name="40% - Акцент2 2 2 2" xfId="2680"/>
    <cellStyle name="40% - Акцент2 2 2 3" xfId="2681"/>
    <cellStyle name="40% - Акцент2 2 3" xfId="2682"/>
    <cellStyle name="40% - Акцент2 2 4" xfId="2683"/>
    <cellStyle name="40% - Акцент2 2 5" xfId="2684"/>
    <cellStyle name="40% - Акцент2 2 6" xfId="2685"/>
    <cellStyle name="40% - Акцент2 2 7" xfId="2686"/>
    <cellStyle name="40% - Акцент2 2 8" xfId="2687"/>
    <cellStyle name="40% - Акцент2 2 9" xfId="2688"/>
    <cellStyle name="40% - Акцент2 20" xfId="181"/>
    <cellStyle name="40% - Акцент2 20 2" xfId="2689"/>
    <cellStyle name="40% - Акцент2 20 3" xfId="2690"/>
    <cellStyle name="40% - Акцент2 20 4" xfId="2691"/>
    <cellStyle name="40% - Акцент2 20 5" xfId="2692"/>
    <cellStyle name="40% - Акцент2 20 6" xfId="2693"/>
    <cellStyle name="40% - Акцент2 20 7" xfId="2694"/>
    <cellStyle name="40% - Акцент2 20 8" xfId="2695"/>
    <cellStyle name="40% - Акцент2 21" xfId="182"/>
    <cellStyle name="40% - Акцент2 21 2" xfId="2696"/>
    <cellStyle name="40% - Акцент2 21 3" xfId="2697"/>
    <cellStyle name="40% - Акцент2 21 4" xfId="2698"/>
    <cellStyle name="40% - Акцент2 21 5" xfId="2699"/>
    <cellStyle name="40% - Акцент2 21 6" xfId="2700"/>
    <cellStyle name="40% - Акцент2 21 7" xfId="2701"/>
    <cellStyle name="40% - Акцент2 21 8" xfId="2702"/>
    <cellStyle name="40% - Акцент2 22" xfId="183"/>
    <cellStyle name="40% - Акцент2 22 2" xfId="2703"/>
    <cellStyle name="40% - Акцент2 22 3" xfId="2704"/>
    <cellStyle name="40% - Акцент2 22 4" xfId="2705"/>
    <cellStyle name="40% - Акцент2 22 5" xfId="2706"/>
    <cellStyle name="40% - Акцент2 22 6" xfId="2707"/>
    <cellStyle name="40% - Акцент2 22 7" xfId="2708"/>
    <cellStyle name="40% - Акцент2 22 8" xfId="2709"/>
    <cellStyle name="40% - Акцент2 23" xfId="184"/>
    <cellStyle name="40% - Акцент2 23 2" xfId="2710"/>
    <cellStyle name="40% - Акцент2 23 3" xfId="2711"/>
    <cellStyle name="40% - Акцент2 23 4" xfId="2712"/>
    <cellStyle name="40% - Акцент2 23 5" xfId="2713"/>
    <cellStyle name="40% - Акцент2 23 6" xfId="2714"/>
    <cellStyle name="40% - Акцент2 23 7" xfId="2715"/>
    <cellStyle name="40% - Акцент2 23 8" xfId="2716"/>
    <cellStyle name="40% - Акцент2 24" xfId="185"/>
    <cellStyle name="40% - Акцент2 24 2" xfId="2717"/>
    <cellStyle name="40% - Акцент2 24 3" xfId="2718"/>
    <cellStyle name="40% - Акцент2 24 4" xfId="2719"/>
    <cellStyle name="40% - Акцент2 24 5" xfId="2720"/>
    <cellStyle name="40% - Акцент2 24 6" xfId="2721"/>
    <cellStyle name="40% - Акцент2 24 7" xfId="2722"/>
    <cellStyle name="40% - Акцент2 24 8" xfId="2723"/>
    <cellStyle name="40% - Акцент2 25" xfId="1241"/>
    <cellStyle name="40% - Акцент2 25 2" xfId="2724"/>
    <cellStyle name="40% - Акцент2 26" xfId="1242"/>
    <cellStyle name="40% - Акцент2 27" xfId="1243"/>
    <cellStyle name="40% - Акцент2 28" xfId="1244"/>
    <cellStyle name="40% - Акцент2 29" xfId="1245"/>
    <cellStyle name="40% - Акцент2 3" xfId="186"/>
    <cellStyle name="40% - Акцент2 3 2" xfId="2725"/>
    <cellStyle name="40% - Акцент2 3 3" xfId="2726"/>
    <cellStyle name="40% - Акцент2 3 4" xfId="2727"/>
    <cellStyle name="40% - Акцент2 3 5" xfId="2728"/>
    <cellStyle name="40% - Акцент2 3 6" xfId="2729"/>
    <cellStyle name="40% - Акцент2 3 7" xfId="2730"/>
    <cellStyle name="40% - Акцент2 3 8" xfId="2731"/>
    <cellStyle name="40% - Акцент2 30" xfId="1246"/>
    <cellStyle name="40% - Акцент2 31" xfId="1247"/>
    <cellStyle name="40% - Акцент2 32" xfId="1248"/>
    <cellStyle name="40% - Акцент2 33" xfId="1249"/>
    <cellStyle name="40% - Акцент2 34" xfId="1250"/>
    <cellStyle name="40% - Акцент2 35" xfId="1251"/>
    <cellStyle name="40% - Акцент2 36" xfId="1252"/>
    <cellStyle name="40% - Акцент2 37" xfId="1253"/>
    <cellStyle name="40% - Акцент2 38" xfId="1254"/>
    <cellStyle name="40% - Акцент2 39" xfId="1255"/>
    <cellStyle name="40% - Акцент2 4" xfId="187"/>
    <cellStyle name="40% - Акцент2 4 2" xfId="2732"/>
    <cellStyle name="40% - Акцент2 4 3" xfId="2733"/>
    <cellStyle name="40% - Акцент2 4 4" xfId="2734"/>
    <cellStyle name="40% - Акцент2 4 5" xfId="2735"/>
    <cellStyle name="40% - Акцент2 4 6" xfId="2736"/>
    <cellStyle name="40% - Акцент2 4 7" xfId="2737"/>
    <cellStyle name="40% - Акцент2 4 8" xfId="2738"/>
    <cellStyle name="40% - Акцент2 40" xfId="1256"/>
    <cellStyle name="40% - Акцент2 5" xfId="188"/>
    <cellStyle name="40% - Акцент2 5 2" xfId="2739"/>
    <cellStyle name="40% - Акцент2 5 3" xfId="2740"/>
    <cellStyle name="40% - Акцент2 5 4" xfId="2741"/>
    <cellStyle name="40% - Акцент2 5 5" xfId="2742"/>
    <cellStyle name="40% - Акцент2 5 6" xfId="2743"/>
    <cellStyle name="40% - Акцент2 5 7" xfId="2744"/>
    <cellStyle name="40% - Акцент2 5 8" xfId="2745"/>
    <cellStyle name="40% - Акцент2 6" xfId="189"/>
    <cellStyle name="40% - Акцент2 6 2" xfId="2746"/>
    <cellStyle name="40% - Акцент2 6 3" xfId="2747"/>
    <cellStyle name="40% - Акцент2 6 4" xfId="2748"/>
    <cellStyle name="40% - Акцент2 6 5" xfId="2749"/>
    <cellStyle name="40% - Акцент2 6 6" xfId="2750"/>
    <cellStyle name="40% - Акцент2 6 7" xfId="2751"/>
    <cellStyle name="40% - Акцент2 6 8" xfId="2752"/>
    <cellStyle name="40% - Акцент2 7" xfId="190"/>
    <cellStyle name="40% - Акцент2 7 2" xfId="2753"/>
    <cellStyle name="40% - Акцент2 7 3" xfId="2754"/>
    <cellStyle name="40% - Акцент2 7 4" xfId="2755"/>
    <cellStyle name="40% - Акцент2 7 5" xfId="2756"/>
    <cellStyle name="40% - Акцент2 7 6" xfId="2757"/>
    <cellStyle name="40% - Акцент2 7 7" xfId="2758"/>
    <cellStyle name="40% - Акцент2 7 8" xfId="2759"/>
    <cellStyle name="40% - Акцент2 8" xfId="191"/>
    <cellStyle name="40% - Акцент2 8 2" xfId="2760"/>
    <cellStyle name="40% - Акцент2 8 3" xfId="2761"/>
    <cellStyle name="40% - Акцент2 8 4" xfId="2762"/>
    <cellStyle name="40% - Акцент2 8 5" xfId="2763"/>
    <cellStyle name="40% - Акцент2 8 6" xfId="2764"/>
    <cellStyle name="40% - Акцент2 8 7" xfId="2765"/>
    <cellStyle name="40% - Акцент2 8 8" xfId="2766"/>
    <cellStyle name="40% - Акцент2 9" xfId="192"/>
    <cellStyle name="40% - Акцент2 9 2" xfId="2767"/>
    <cellStyle name="40% - Акцент2 9 3" xfId="2768"/>
    <cellStyle name="40% - Акцент2 9 4" xfId="2769"/>
    <cellStyle name="40% - Акцент2 9 5" xfId="2770"/>
    <cellStyle name="40% - Акцент2 9 6" xfId="2771"/>
    <cellStyle name="40% - Акцент2 9 7" xfId="2772"/>
    <cellStyle name="40% - Акцент2 9 8" xfId="2773"/>
    <cellStyle name="40% - Акцент3 1" xfId="193"/>
    <cellStyle name="40% - Акцент3 10" xfId="194"/>
    <cellStyle name="40% - Акцент3 10 2" xfId="2774"/>
    <cellStyle name="40% - Акцент3 10 3" xfId="2775"/>
    <cellStyle name="40% - Акцент3 10 4" xfId="2776"/>
    <cellStyle name="40% - Акцент3 10 5" xfId="2777"/>
    <cellStyle name="40% - Акцент3 10 6" xfId="2778"/>
    <cellStyle name="40% - Акцент3 10 7" xfId="2779"/>
    <cellStyle name="40% - Акцент3 10 8" xfId="2780"/>
    <cellStyle name="40% - Акцент3 11" xfId="195"/>
    <cellStyle name="40% - Акцент3 11 2" xfId="2781"/>
    <cellStyle name="40% - Акцент3 11 3" xfId="2782"/>
    <cellStyle name="40% - Акцент3 11 4" xfId="2783"/>
    <cellStyle name="40% - Акцент3 11 5" xfId="2784"/>
    <cellStyle name="40% - Акцент3 11 6" xfId="2785"/>
    <cellStyle name="40% - Акцент3 11 7" xfId="2786"/>
    <cellStyle name="40% - Акцент3 11 8" xfId="2787"/>
    <cellStyle name="40% - Акцент3 12" xfId="196"/>
    <cellStyle name="40% - Акцент3 12 2" xfId="2788"/>
    <cellStyle name="40% - Акцент3 12 3" xfId="2789"/>
    <cellStyle name="40% - Акцент3 12 4" xfId="2790"/>
    <cellStyle name="40% - Акцент3 12 5" xfId="2791"/>
    <cellStyle name="40% - Акцент3 12 6" xfId="2792"/>
    <cellStyle name="40% - Акцент3 12 7" xfId="2793"/>
    <cellStyle name="40% - Акцент3 12 8" xfId="2794"/>
    <cellStyle name="40% - Акцент3 13" xfId="197"/>
    <cellStyle name="40% - Акцент3 13 2" xfId="2795"/>
    <cellStyle name="40% - Акцент3 13 3" xfId="2796"/>
    <cellStyle name="40% - Акцент3 13 4" xfId="2797"/>
    <cellStyle name="40% - Акцент3 13 5" xfId="2798"/>
    <cellStyle name="40% - Акцент3 13 6" xfId="2799"/>
    <cellStyle name="40% - Акцент3 13 7" xfId="2800"/>
    <cellStyle name="40% - Акцент3 13 8" xfId="2801"/>
    <cellStyle name="40% - Акцент3 14" xfId="198"/>
    <cellStyle name="40% - Акцент3 14 2" xfId="2802"/>
    <cellStyle name="40% - Акцент3 14 3" xfId="2803"/>
    <cellStyle name="40% - Акцент3 14 4" xfId="2804"/>
    <cellStyle name="40% - Акцент3 14 5" xfId="2805"/>
    <cellStyle name="40% - Акцент3 14 6" xfId="2806"/>
    <cellStyle name="40% - Акцент3 14 7" xfId="2807"/>
    <cellStyle name="40% - Акцент3 14 8" xfId="2808"/>
    <cellStyle name="40% - Акцент3 15" xfId="199"/>
    <cellStyle name="40% - Акцент3 15 2" xfId="2809"/>
    <cellStyle name="40% - Акцент3 15 3" xfId="2810"/>
    <cellStyle name="40% - Акцент3 15 4" xfId="2811"/>
    <cellStyle name="40% - Акцент3 15 5" xfId="2812"/>
    <cellStyle name="40% - Акцент3 15 6" xfId="2813"/>
    <cellStyle name="40% - Акцент3 15 7" xfId="2814"/>
    <cellStyle name="40% - Акцент3 15 8" xfId="2815"/>
    <cellStyle name="40% - Акцент3 16" xfId="200"/>
    <cellStyle name="40% - Акцент3 16 2" xfId="2816"/>
    <cellStyle name="40% - Акцент3 16 3" xfId="2817"/>
    <cellStyle name="40% - Акцент3 16 4" xfId="2818"/>
    <cellStyle name="40% - Акцент3 16 5" xfId="2819"/>
    <cellStyle name="40% - Акцент3 16 6" xfId="2820"/>
    <cellStyle name="40% - Акцент3 16 7" xfId="2821"/>
    <cellStyle name="40% - Акцент3 16 8" xfId="2822"/>
    <cellStyle name="40% - Акцент3 17" xfId="201"/>
    <cellStyle name="40% - Акцент3 17 2" xfId="2823"/>
    <cellStyle name="40% - Акцент3 17 3" xfId="2824"/>
    <cellStyle name="40% - Акцент3 17 4" xfId="2825"/>
    <cellStyle name="40% - Акцент3 17 5" xfId="2826"/>
    <cellStyle name="40% - Акцент3 17 6" xfId="2827"/>
    <cellStyle name="40% - Акцент3 17 7" xfId="2828"/>
    <cellStyle name="40% - Акцент3 17 8" xfId="2829"/>
    <cellStyle name="40% - Акцент3 18" xfId="202"/>
    <cellStyle name="40% - Акцент3 18 2" xfId="2830"/>
    <cellStyle name="40% - Акцент3 18 3" xfId="2831"/>
    <cellStyle name="40% - Акцент3 18 4" xfId="2832"/>
    <cellStyle name="40% - Акцент3 18 5" xfId="2833"/>
    <cellStyle name="40% - Акцент3 18 6" xfId="2834"/>
    <cellStyle name="40% - Акцент3 18 7" xfId="2835"/>
    <cellStyle name="40% - Акцент3 18 8" xfId="2836"/>
    <cellStyle name="40% - Акцент3 19" xfId="203"/>
    <cellStyle name="40% - Акцент3 19 2" xfId="2837"/>
    <cellStyle name="40% - Акцент3 19 3" xfId="2838"/>
    <cellStyle name="40% - Акцент3 19 4" xfId="2839"/>
    <cellStyle name="40% - Акцент3 19 5" xfId="2840"/>
    <cellStyle name="40% - Акцент3 19 6" xfId="2841"/>
    <cellStyle name="40% - Акцент3 19 7" xfId="2842"/>
    <cellStyle name="40% - Акцент3 19 8" xfId="2843"/>
    <cellStyle name="40% - Акцент3 2" xfId="204"/>
    <cellStyle name="40% - Акцент3 2 10" xfId="2844"/>
    <cellStyle name="40% - Акцент3 2 2" xfId="2845"/>
    <cellStyle name="40% - Акцент3 2 2 2" xfId="2846"/>
    <cellStyle name="40% - Акцент3 2 2 3" xfId="2847"/>
    <cellStyle name="40% - Акцент3 2 3" xfId="2848"/>
    <cellStyle name="40% - Акцент3 2 4" xfId="2849"/>
    <cellStyle name="40% - Акцент3 2 5" xfId="2850"/>
    <cellStyle name="40% - Акцент3 2 6" xfId="2851"/>
    <cellStyle name="40% - Акцент3 2 7" xfId="2852"/>
    <cellStyle name="40% - Акцент3 2 8" xfId="2853"/>
    <cellStyle name="40% - Акцент3 2 9" xfId="2854"/>
    <cellStyle name="40% - Акцент3 20" xfId="205"/>
    <cellStyle name="40% - Акцент3 20 2" xfId="2855"/>
    <cellStyle name="40% - Акцент3 20 3" xfId="2856"/>
    <cellStyle name="40% - Акцент3 20 4" xfId="2857"/>
    <cellStyle name="40% - Акцент3 20 5" xfId="2858"/>
    <cellStyle name="40% - Акцент3 20 6" xfId="2859"/>
    <cellStyle name="40% - Акцент3 20 7" xfId="2860"/>
    <cellStyle name="40% - Акцент3 20 8" xfId="2861"/>
    <cellStyle name="40% - Акцент3 21" xfId="206"/>
    <cellStyle name="40% - Акцент3 21 2" xfId="2862"/>
    <cellStyle name="40% - Акцент3 21 3" xfId="2863"/>
    <cellStyle name="40% - Акцент3 21 4" xfId="2864"/>
    <cellStyle name="40% - Акцент3 21 5" xfId="2865"/>
    <cellStyle name="40% - Акцент3 21 6" xfId="2866"/>
    <cellStyle name="40% - Акцент3 21 7" xfId="2867"/>
    <cellStyle name="40% - Акцент3 21 8" xfId="2868"/>
    <cellStyle name="40% - Акцент3 22" xfId="207"/>
    <cellStyle name="40% - Акцент3 22 2" xfId="2869"/>
    <cellStyle name="40% - Акцент3 22 3" xfId="2870"/>
    <cellStyle name="40% - Акцент3 22 4" xfId="2871"/>
    <cellStyle name="40% - Акцент3 22 5" xfId="2872"/>
    <cellStyle name="40% - Акцент3 22 6" xfId="2873"/>
    <cellStyle name="40% - Акцент3 22 7" xfId="2874"/>
    <cellStyle name="40% - Акцент3 22 8" xfId="2875"/>
    <cellStyle name="40% - Акцент3 23" xfId="208"/>
    <cellStyle name="40% - Акцент3 23 2" xfId="2876"/>
    <cellStyle name="40% - Акцент3 23 3" xfId="2877"/>
    <cellStyle name="40% - Акцент3 23 4" xfId="2878"/>
    <cellStyle name="40% - Акцент3 23 5" xfId="2879"/>
    <cellStyle name="40% - Акцент3 23 6" xfId="2880"/>
    <cellStyle name="40% - Акцент3 23 7" xfId="2881"/>
    <cellStyle name="40% - Акцент3 23 8" xfId="2882"/>
    <cellStyle name="40% - Акцент3 24" xfId="209"/>
    <cellStyle name="40% - Акцент3 24 2" xfId="2883"/>
    <cellStyle name="40% - Акцент3 24 3" xfId="2884"/>
    <cellStyle name="40% - Акцент3 24 4" xfId="2885"/>
    <cellStyle name="40% - Акцент3 24 5" xfId="2886"/>
    <cellStyle name="40% - Акцент3 24 6" xfId="2887"/>
    <cellStyle name="40% - Акцент3 24 7" xfId="2888"/>
    <cellStyle name="40% - Акцент3 24 8" xfId="2889"/>
    <cellStyle name="40% - Акцент3 25" xfId="1257"/>
    <cellStyle name="40% - Акцент3 25 2" xfId="2890"/>
    <cellStyle name="40% - Акцент3 25 3" xfId="2891"/>
    <cellStyle name="40% - Акцент3 25 4" xfId="2892"/>
    <cellStyle name="40% - Акцент3 25 5" xfId="2893"/>
    <cellStyle name="40% - Акцент3 25 6" xfId="2894"/>
    <cellStyle name="40% - Акцент3 25 7" xfId="2895"/>
    <cellStyle name="40% - Акцент3 25 8" xfId="2896"/>
    <cellStyle name="40% - Акцент3 25 9" xfId="2897"/>
    <cellStyle name="40% - Акцент3 26" xfId="1258"/>
    <cellStyle name="40% - Акцент3 26 2" xfId="2898"/>
    <cellStyle name="40% - Акцент3 26 3" xfId="2899"/>
    <cellStyle name="40% - Акцент3 26 4" xfId="2900"/>
    <cellStyle name="40% - Акцент3 26 5" xfId="2901"/>
    <cellStyle name="40% - Акцент3 26 6" xfId="2902"/>
    <cellStyle name="40% - Акцент3 26 7" xfId="2903"/>
    <cellStyle name="40% - Акцент3 26 8" xfId="2904"/>
    <cellStyle name="40% - Акцент3 27" xfId="1259"/>
    <cellStyle name="40% - Акцент3 27 2" xfId="2905"/>
    <cellStyle name="40% - Акцент3 27 3" xfId="2906"/>
    <cellStyle name="40% - Акцент3 27 4" xfId="2907"/>
    <cellStyle name="40% - Акцент3 27 5" xfId="2908"/>
    <cellStyle name="40% - Акцент3 27 6" xfId="2909"/>
    <cellStyle name="40% - Акцент3 27 7" xfId="2910"/>
    <cellStyle name="40% - Акцент3 27 8" xfId="2911"/>
    <cellStyle name="40% - Акцент3 28" xfId="1260"/>
    <cellStyle name="40% - Акцент3 29" xfId="1261"/>
    <cellStyle name="40% - Акцент3 3" xfId="210"/>
    <cellStyle name="40% - Акцент3 3 2" xfId="2912"/>
    <cellStyle name="40% - Акцент3 3 3" xfId="2913"/>
    <cellStyle name="40% - Акцент3 3 4" xfId="2914"/>
    <cellStyle name="40% - Акцент3 3 5" xfId="2915"/>
    <cellStyle name="40% - Акцент3 3 6" xfId="2916"/>
    <cellStyle name="40% - Акцент3 3 7" xfId="2917"/>
    <cellStyle name="40% - Акцент3 3 8" xfId="2918"/>
    <cellStyle name="40% - Акцент3 30" xfId="1262"/>
    <cellStyle name="40% - Акцент3 31" xfId="1263"/>
    <cellStyle name="40% - Акцент3 32" xfId="1264"/>
    <cellStyle name="40% - Акцент3 33" xfId="1265"/>
    <cellStyle name="40% - Акцент3 34" xfId="1266"/>
    <cellStyle name="40% - Акцент3 35" xfId="1267"/>
    <cellStyle name="40% - Акцент3 36" xfId="1268"/>
    <cellStyle name="40% - Акцент3 37" xfId="1269"/>
    <cellStyle name="40% - Акцент3 38" xfId="1270"/>
    <cellStyle name="40% - Акцент3 39" xfId="1271"/>
    <cellStyle name="40% - Акцент3 4" xfId="211"/>
    <cellStyle name="40% - Акцент3 4 2" xfId="2919"/>
    <cellStyle name="40% - Акцент3 4 3" xfId="2920"/>
    <cellStyle name="40% - Акцент3 4 4" xfId="2921"/>
    <cellStyle name="40% - Акцент3 4 5" xfId="2922"/>
    <cellStyle name="40% - Акцент3 4 6" xfId="2923"/>
    <cellStyle name="40% - Акцент3 4 7" xfId="2924"/>
    <cellStyle name="40% - Акцент3 4 8" xfId="2925"/>
    <cellStyle name="40% - Акцент3 40" xfId="1272"/>
    <cellStyle name="40% - Акцент3 5" xfId="212"/>
    <cellStyle name="40% - Акцент3 5 2" xfId="2926"/>
    <cellStyle name="40% - Акцент3 5 3" xfId="2927"/>
    <cellStyle name="40% - Акцент3 5 4" xfId="2928"/>
    <cellStyle name="40% - Акцент3 5 5" xfId="2929"/>
    <cellStyle name="40% - Акцент3 5 6" xfId="2930"/>
    <cellStyle name="40% - Акцент3 5 7" xfId="2931"/>
    <cellStyle name="40% - Акцент3 5 8" xfId="2932"/>
    <cellStyle name="40% - Акцент3 6" xfId="213"/>
    <cellStyle name="40% - Акцент3 6 2" xfId="2933"/>
    <cellStyle name="40% - Акцент3 6 3" xfId="2934"/>
    <cellStyle name="40% - Акцент3 6 4" xfId="2935"/>
    <cellStyle name="40% - Акцент3 6 5" xfId="2936"/>
    <cellStyle name="40% - Акцент3 6 6" xfId="2937"/>
    <cellStyle name="40% - Акцент3 6 7" xfId="2938"/>
    <cellStyle name="40% - Акцент3 6 8" xfId="2939"/>
    <cellStyle name="40% - Акцент3 7" xfId="214"/>
    <cellStyle name="40% - Акцент3 7 2" xfId="2940"/>
    <cellStyle name="40% - Акцент3 7 3" xfId="2941"/>
    <cellStyle name="40% - Акцент3 7 4" xfId="2942"/>
    <cellStyle name="40% - Акцент3 7 5" xfId="2943"/>
    <cellStyle name="40% - Акцент3 7 6" xfId="2944"/>
    <cellStyle name="40% - Акцент3 7 7" xfId="2945"/>
    <cellStyle name="40% - Акцент3 7 8" xfId="2946"/>
    <cellStyle name="40% - Акцент3 8" xfId="215"/>
    <cellStyle name="40% - Акцент3 8 2" xfId="2947"/>
    <cellStyle name="40% - Акцент3 8 3" xfId="2948"/>
    <cellStyle name="40% - Акцент3 8 4" xfId="2949"/>
    <cellStyle name="40% - Акцент3 8 5" xfId="2950"/>
    <cellStyle name="40% - Акцент3 8 6" xfId="2951"/>
    <cellStyle name="40% - Акцент3 8 7" xfId="2952"/>
    <cellStyle name="40% - Акцент3 8 8" xfId="2953"/>
    <cellStyle name="40% - Акцент3 9" xfId="216"/>
    <cellStyle name="40% - Акцент3 9 2" xfId="2954"/>
    <cellStyle name="40% - Акцент3 9 3" xfId="2955"/>
    <cellStyle name="40% - Акцент3 9 4" xfId="2956"/>
    <cellStyle name="40% - Акцент3 9 5" xfId="2957"/>
    <cellStyle name="40% - Акцент3 9 6" xfId="2958"/>
    <cellStyle name="40% - Акцент3 9 7" xfId="2959"/>
    <cellStyle name="40% - Акцент3 9 8" xfId="2960"/>
    <cellStyle name="40% - Акцент4 1" xfId="217"/>
    <cellStyle name="40% - Акцент4 10" xfId="218"/>
    <cellStyle name="40% - Акцент4 10 2" xfId="2961"/>
    <cellStyle name="40% - Акцент4 10 3" xfId="2962"/>
    <cellStyle name="40% - Акцент4 10 4" xfId="2963"/>
    <cellStyle name="40% - Акцент4 10 5" xfId="2964"/>
    <cellStyle name="40% - Акцент4 10 6" xfId="2965"/>
    <cellStyle name="40% - Акцент4 10 7" xfId="2966"/>
    <cellStyle name="40% - Акцент4 10 8" xfId="2967"/>
    <cellStyle name="40% - Акцент4 11" xfId="219"/>
    <cellStyle name="40% - Акцент4 11 2" xfId="2968"/>
    <cellStyle name="40% - Акцент4 11 3" xfId="2969"/>
    <cellStyle name="40% - Акцент4 11 4" xfId="2970"/>
    <cellStyle name="40% - Акцент4 11 5" xfId="2971"/>
    <cellStyle name="40% - Акцент4 11 6" xfId="2972"/>
    <cellStyle name="40% - Акцент4 11 7" xfId="2973"/>
    <cellStyle name="40% - Акцент4 11 8" xfId="2974"/>
    <cellStyle name="40% - Акцент4 12" xfId="220"/>
    <cellStyle name="40% - Акцент4 12 2" xfId="2975"/>
    <cellStyle name="40% - Акцент4 12 3" xfId="2976"/>
    <cellStyle name="40% - Акцент4 12 4" xfId="2977"/>
    <cellStyle name="40% - Акцент4 12 5" xfId="2978"/>
    <cellStyle name="40% - Акцент4 12 6" xfId="2979"/>
    <cellStyle name="40% - Акцент4 12 7" xfId="2980"/>
    <cellStyle name="40% - Акцент4 12 8" xfId="2981"/>
    <cellStyle name="40% - Акцент4 13" xfId="221"/>
    <cellStyle name="40% - Акцент4 13 2" xfId="2982"/>
    <cellStyle name="40% - Акцент4 13 3" xfId="2983"/>
    <cellStyle name="40% - Акцент4 13 4" xfId="2984"/>
    <cellStyle name="40% - Акцент4 13 5" xfId="2985"/>
    <cellStyle name="40% - Акцент4 13 6" xfId="2986"/>
    <cellStyle name="40% - Акцент4 13 7" xfId="2987"/>
    <cellStyle name="40% - Акцент4 13 8" xfId="2988"/>
    <cellStyle name="40% - Акцент4 14" xfId="222"/>
    <cellStyle name="40% - Акцент4 14 2" xfId="2989"/>
    <cellStyle name="40% - Акцент4 14 3" xfId="2990"/>
    <cellStyle name="40% - Акцент4 14 4" xfId="2991"/>
    <cellStyle name="40% - Акцент4 14 5" xfId="2992"/>
    <cellStyle name="40% - Акцент4 14 6" xfId="2993"/>
    <cellStyle name="40% - Акцент4 14 7" xfId="2994"/>
    <cellStyle name="40% - Акцент4 14 8" xfId="2995"/>
    <cellStyle name="40% - Акцент4 15" xfId="223"/>
    <cellStyle name="40% - Акцент4 15 2" xfId="2996"/>
    <cellStyle name="40% - Акцент4 15 3" xfId="2997"/>
    <cellStyle name="40% - Акцент4 15 4" xfId="2998"/>
    <cellStyle name="40% - Акцент4 15 5" xfId="2999"/>
    <cellStyle name="40% - Акцент4 15 6" xfId="3000"/>
    <cellStyle name="40% - Акцент4 15 7" xfId="3001"/>
    <cellStyle name="40% - Акцент4 15 8" xfId="3002"/>
    <cellStyle name="40% - Акцент4 16" xfId="224"/>
    <cellStyle name="40% - Акцент4 16 2" xfId="3003"/>
    <cellStyle name="40% - Акцент4 16 3" xfId="3004"/>
    <cellStyle name="40% - Акцент4 16 4" xfId="3005"/>
    <cellStyle name="40% - Акцент4 16 5" xfId="3006"/>
    <cellStyle name="40% - Акцент4 16 6" xfId="3007"/>
    <cellStyle name="40% - Акцент4 16 7" xfId="3008"/>
    <cellStyle name="40% - Акцент4 16 8" xfId="3009"/>
    <cellStyle name="40% - Акцент4 17" xfId="225"/>
    <cellStyle name="40% - Акцент4 17 2" xfId="3010"/>
    <cellStyle name="40% - Акцент4 17 3" xfId="3011"/>
    <cellStyle name="40% - Акцент4 17 4" xfId="3012"/>
    <cellStyle name="40% - Акцент4 17 5" xfId="3013"/>
    <cellStyle name="40% - Акцент4 17 6" xfId="3014"/>
    <cellStyle name="40% - Акцент4 17 7" xfId="3015"/>
    <cellStyle name="40% - Акцент4 17 8" xfId="3016"/>
    <cellStyle name="40% - Акцент4 18" xfId="226"/>
    <cellStyle name="40% - Акцент4 18 2" xfId="3017"/>
    <cellStyle name="40% - Акцент4 18 3" xfId="3018"/>
    <cellStyle name="40% - Акцент4 18 4" xfId="3019"/>
    <cellStyle name="40% - Акцент4 18 5" xfId="3020"/>
    <cellStyle name="40% - Акцент4 18 6" xfId="3021"/>
    <cellStyle name="40% - Акцент4 18 7" xfId="3022"/>
    <cellStyle name="40% - Акцент4 18 8" xfId="3023"/>
    <cellStyle name="40% - Акцент4 19" xfId="227"/>
    <cellStyle name="40% - Акцент4 19 2" xfId="3024"/>
    <cellStyle name="40% - Акцент4 19 3" xfId="3025"/>
    <cellStyle name="40% - Акцент4 19 4" xfId="3026"/>
    <cellStyle name="40% - Акцент4 19 5" xfId="3027"/>
    <cellStyle name="40% - Акцент4 19 6" xfId="3028"/>
    <cellStyle name="40% - Акцент4 19 7" xfId="3029"/>
    <cellStyle name="40% - Акцент4 19 8" xfId="3030"/>
    <cellStyle name="40% - Акцент4 2" xfId="228"/>
    <cellStyle name="40% - Акцент4 2 10" xfId="3031"/>
    <cellStyle name="40% - Акцент4 2 2" xfId="3032"/>
    <cellStyle name="40% - Акцент4 2 2 2" xfId="3033"/>
    <cellStyle name="40% - Акцент4 2 2 3" xfId="3034"/>
    <cellStyle name="40% - Акцент4 2 3" xfId="3035"/>
    <cellStyle name="40% - Акцент4 2 4" xfId="3036"/>
    <cellStyle name="40% - Акцент4 2 5" xfId="3037"/>
    <cellStyle name="40% - Акцент4 2 6" xfId="3038"/>
    <cellStyle name="40% - Акцент4 2 7" xfId="3039"/>
    <cellStyle name="40% - Акцент4 2 8" xfId="3040"/>
    <cellStyle name="40% - Акцент4 2 9" xfId="3041"/>
    <cellStyle name="40% - Акцент4 20" xfId="229"/>
    <cellStyle name="40% - Акцент4 20 2" xfId="3042"/>
    <cellStyle name="40% - Акцент4 20 3" xfId="3043"/>
    <cellStyle name="40% - Акцент4 20 4" xfId="3044"/>
    <cellStyle name="40% - Акцент4 20 5" xfId="3045"/>
    <cellStyle name="40% - Акцент4 20 6" xfId="3046"/>
    <cellStyle name="40% - Акцент4 20 7" xfId="3047"/>
    <cellStyle name="40% - Акцент4 20 8" xfId="3048"/>
    <cellStyle name="40% - Акцент4 21" xfId="230"/>
    <cellStyle name="40% - Акцент4 21 2" xfId="3049"/>
    <cellStyle name="40% - Акцент4 21 3" xfId="3050"/>
    <cellStyle name="40% - Акцент4 21 4" xfId="3051"/>
    <cellStyle name="40% - Акцент4 21 5" xfId="3052"/>
    <cellStyle name="40% - Акцент4 21 6" xfId="3053"/>
    <cellStyle name="40% - Акцент4 21 7" xfId="3054"/>
    <cellStyle name="40% - Акцент4 21 8" xfId="3055"/>
    <cellStyle name="40% - Акцент4 22" xfId="231"/>
    <cellStyle name="40% - Акцент4 22 2" xfId="3056"/>
    <cellStyle name="40% - Акцент4 22 3" xfId="3057"/>
    <cellStyle name="40% - Акцент4 22 4" xfId="3058"/>
    <cellStyle name="40% - Акцент4 22 5" xfId="3059"/>
    <cellStyle name="40% - Акцент4 22 6" xfId="3060"/>
    <cellStyle name="40% - Акцент4 22 7" xfId="3061"/>
    <cellStyle name="40% - Акцент4 22 8" xfId="3062"/>
    <cellStyle name="40% - Акцент4 23" xfId="232"/>
    <cellStyle name="40% - Акцент4 23 2" xfId="3063"/>
    <cellStyle name="40% - Акцент4 23 3" xfId="3064"/>
    <cellStyle name="40% - Акцент4 23 4" xfId="3065"/>
    <cellStyle name="40% - Акцент4 23 5" xfId="3066"/>
    <cellStyle name="40% - Акцент4 23 6" xfId="3067"/>
    <cellStyle name="40% - Акцент4 23 7" xfId="3068"/>
    <cellStyle name="40% - Акцент4 23 8" xfId="3069"/>
    <cellStyle name="40% - Акцент4 24" xfId="233"/>
    <cellStyle name="40% - Акцент4 24 2" xfId="3070"/>
    <cellStyle name="40% - Акцент4 24 3" xfId="3071"/>
    <cellStyle name="40% - Акцент4 24 4" xfId="3072"/>
    <cellStyle name="40% - Акцент4 24 5" xfId="3073"/>
    <cellStyle name="40% - Акцент4 24 6" xfId="3074"/>
    <cellStyle name="40% - Акцент4 24 7" xfId="3075"/>
    <cellStyle name="40% - Акцент4 24 8" xfId="3076"/>
    <cellStyle name="40% - Акцент4 25" xfId="1273"/>
    <cellStyle name="40% - Акцент4 25 2" xfId="3077"/>
    <cellStyle name="40% - Акцент4 26" xfId="1274"/>
    <cellStyle name="40% - Акцент4 27" xfId="1275"/>
    <cellStyle name="40% - Акцент4 28" xfId="1276"/>
    <cellStyle name="40% - Акцент4 29" xfId="1277"/>
    <cellStyle name="40% - Акцент4 3" xfId="234"/>
    <cellStyle name="40% - Акцент4 3 2" xfId="3078"/>
    <cellStyle name="40% - Акцент4 3 3" xfId="3079"/>
    <cellStyle name="40% - Акцент4 3 4" xfId="3080"/>
    <cellStyle name="40% - Акцент4 3 5" xfId="3081"/>
    <cellStyle name="40% - Акцент4 3 6" xfId="3082"/>
    <cellStyle name="40% - Акцент4 3 7" xfId="3083"/>
    <cellStyle name="40% - Акцент4 3 8" xfId="3084"/>
    <cellStyle name="40% - Акцент4 30" xfId="1278"/>
    <cellStyle name="40% - Акцент4 31" xfId="1279"/>
    <cellStyle name="40% - Акцент4 32" xfId="1280"/>
    <cellStyle name="40% - Акцент4 33" xfId="1281"/>
    <cellStyle name="40% - Акцент4 34" xfId="1282"/>
    <cellStyle name="40% - Акцент4 35" xfId="1283"/>
    <cellStyle name="40% - Акцент4 36" xfId="1284"/>
    <cellStyle name="40% - Акцент4 37" xfId="1285"/>
    <cellStyle name="40% - Акцент4 38" xfId="1286"/>
    <cellStyle name="40% - Акцент4 39" xfId="1287"/>
    <cellStyle name="40% - Акцент4 4" xfId="235"/>
    <cellStyle name="40% - Акцент4 4 2" xfId="3085"/>
    <cellStyle name="40% - Акцент4 4 3" xfId="3086"/>
    <cellStyle name="40% - Акцент4 4 4" xfId="3087"/>
    <cellStyle name="40% - Акцент4 4 5" xfId="3088"/>
    <cellStyle name="40% - Акцент4 4 6" xfId="3089"/>
    <cellStyle name="40% - Акцент4 4 7" xfId="3090"/>
    <cellStyle name="40% - Акцент4 4 8" xfId="3091"/>
    <cellStyle name="40% - Акцент4 40" xfId="1288"/>
    <cellStyle name="40% - Акцент4 5" xfId="236"/>
    <cellStyle name="40% - Акцент4 5 2" xfId="3092"/>
    <cellStyle name="40% - Акцент4 5 3" xfId="3093"/>
    <cellStyle name="40% - Акцент4 5 4" xfId="3094"/>
    <cellStyle name="40% - Акцент4 5 5" xfId="3095"/>
    <cellStyle name="40% - Акцент4 5 6" xfId="3096"/>
    <cellStyle name="40% - Акцент4 5 7" xfId="3097"/>
    <cellStyle name="40% - Акцент4 5 8" xfId="3098"/>
    <cellStyle name="40% - Акцент4 6" xfId="237"/>
    <cellStyle name="40% - Акцент4 6 2" xfId="3099"/>
    <cellStyle name="40% - Акцент4 6 3" xfId="3100"/>
    <cellStyle name="40% - Акцент4 6 4" xfId="3101"/>
    <cellStyle name="40% - Акцент4 6 5" xfId="3102"/>
    <cellStyle name="40% - Акцент4 6 6" xfId="3103"/>
    <cellStyle name="40% - Акцент4 6 7" xfId="3104"/>
    <cellStyle name="40% - Акцент4 6 8" xfId="3105"/>
    <cellStyle name="40% - Акцент4 7" xfId="238"/>
    <cellStyle name="40% - Акцент4 7 2" xfId="3106"/>
    <cellStyle name="40% - Акцент4 7 3" xfId="3107"/>
    <cellStyle name="40% - Акцент4 7 4" xfId="3108"/>
    <cellStyle name="40% - Акцент4 7 5" xfId="3109"/>
    <cellStyle name="40% - Акцент4 7 6" xfId="3110"/>
    <cellStyle name="40% - Акцент4 7 7" xfId="3111"/>
    <cellStyle name="40% - Акцент4 7 8" xfId="3112"/>
    <cellStyle name="40% - Акцент4 8" xfId="239"/>
    <cellStyle name="40% - Акцент4 8 2" xfId="3113"/>
    <cellStyle name="40% - Акцент4 8 3" xfId="3114"/>
    <cellStyle name="40% - Акцент4 8 4" xfId="3115"/>
    <cellStyle name="40% - Акцент4 8 5" xfId="3116"/>
    <cellStyle name="40% - Акцент4 8 6" xfId="3117"/>
    <cellStyle name="40% - Акцент4 8 7" xfId="3118"/>
    <cellStyle name="40% - Акцент4 8 8" xfId="3119"/>
    <cellStyle name="40% - Акцент4 9" xfId="240"/>
    <cellStyle name="40% - Акцент4 9 2" xfId="3120"/>
    <cellStyle name="40% - Акцент4 9 3" xfId="3121"/>
    <cellStyle name="40% - Акцент4 9 4" xfId="3122"/>
    <cellStyle name="40% - Акцент4 9 5" xfId="3123"/>
    <cellStyle name="40% - Акцент4 9 6" xfId="3124"/>
    <cellStyle name="40% - Акцент4 9 7" xfId="3125"/>
    <cellStyle name="40% - Акцент4 9 8" xfId="3126"/>
    <cellStyle name="40% - Акцент5 1" xfId="241"/>
    <cellStyle name="40% - Акцент5 10" xfId="242"/>
    <cellStyle name="40% - Акцент5 10 2" xfId="3127"/>
    <cellStyle name="40% - Акцент5 10 3" xfId="3128"/>
    <cellStyle name="40% - Акцент5 10 4" xfId="3129"/>
    <cellStyle name="40% - Акцент5 10 5" xfId="3130"/>
    <cellStyle name="40% - Акцент5 10 6" xfId="3131"/>
    <cellStyle name="40% - Акцент5 10 7" xfId="3132"/>
    <cellStyle name="40% - Акцент5 10 8" xfId="3133"/>
    <cellStyle name="40% - Акцент5 11" xfId="243"/>
    <cellStyle name="40% - Акцент5 11 2" xfId="3134"/>
    <cellStyle name="40% - Акцент5 11 3" xfId="3135"/>
    <cellStyle name="40% - Акцент5 11 4" xfId="3136"/>
    <cellStyle name="40% - Акцент5 11 5" xfId="3137"/>
    <cellStyle name="40% - Акцент5 11 6" xfId="3138"/>
    <cellStyle name="40% - Акцент5 11 7" xfId="3139"/>
    <cellStyle name="40% - Акцент5 11 8" xfId="3140"/>
    <cellStyle name="40% - Акцент5 12" xfId="244"/>
    <cellStyle name="40% - Акцент5 12 2" xfId="3141"/>
    <cellStyle name="40% - Акцент5 12 3" xfId="3142"/>
    <cellStyle name="40% - Акцент5 12 4" xfId="3143"/>
    <cellStyle name="40% - Акцент5 12 5" xfId="3144"/>
    <cellStyle name="40% - Акцент5 12 6" xfId="3145"/>
    <cellStyle name="40% - Акцент5 12 7" xfId="3146"/>
    <cellStyle name="40% - Акцент5 12 8" xfId="3147"/>
    <cellStyle name="40% - Акцент5 13" xfId="245"/>
    <cellStyle name="40% - Акцент5 13 2" xfId="3148"/>
    <cellStyle name="40% - Акцент5 13 3" xfId="3149"/>
    <cellStyle name="40% - Акцент5 13 4" xfId="3150"/>
    <cellStyle name="40% - Акцент5 13 5" xfId="3151"/>
    <cellStyle name="40% - Акцент5 13 6" xfId="3152"/>
    <cellStyle name="40% - Акцент5 13 7" xfId="3153"/>
    <cellStyle name="40% - Акцент5 13 8" xfId="3154"/>
    <cellStyle name="40% - Акцент5 14" xfId="246"/>
    <cellStyle name="40% - Акцент5 14 2" xfId="3155"/>
    <cellStyle name="40% - Акцент5 14 3" xfId="3156"/>
    <cellStyle name="40% - Акцент5 14 4" xfId="3157"/>
    <cellStyle name="40% - Акцент5 14 5" xfId="3158"/>
    <cellStyle name="40% - Акцент5 14 6" xfId="3159"/>
    <cellStyle name="40% - Акцент5 14 7" xfId="3160"/>
    <cellStyle name="40% - Акцент5 14 8" xfId="3161"/>
    <cellStyle name="40% - Акцент5 15" xfId="247"/>
    <cellStyle name="40% - Акцент5 15 2" xfId="3162"/>
    <cellStyle name="40% - Акцент5 15 3" xfId="3163"/>
    <cellStyle name="40% - Акцент5 15 4" xfId="3164"/>
    <cellStyle name="40% - Акцент5 15 5" xfId="3165"/>
    <cellStyle name="40% - Акцент5 15 6" xfId="3166"/>
    <cellStyle name="40% - Акцент5 15 7" xfId="3167"/>
    <cellStyle name="40% - Акцент5 15 8" xfId="3168"/>
    <cellStyle name="40% - Акцент5 16" xfId="248"/>
    <cellStyle name="40% - Акцент5 16 2" xfId="3169"/>
    <cellStyle name="40% - Акцент5 16 3" xfId="3170"/>
    <cellStyle name="40% - Акцент5 16 4" xfId="3171"/>
    <cellStyle name="40% - Акцент5 16 5" xfId="3172"/>
    <cellStyle name="40% - Акцент5 16 6" xfId="3173"/>
    <cellStyle name="40% - Акцент5 16 7" xfId="3174"/>
    <cellStyle name="40% - Акцент5 16 8" xfId="3175"/>
    <cellStyle name="40% - Акцент5 17" xfId="249"/>
    <cellStyle name="40% - Акцент5 17 2" xfId="3176"/>
    <cellStyle name="40% - Акцент5 17 3" xfId="3177"/>
    <cellStyle name="40% - Акцент5 17 4" xfId="3178"/>
    <cellStyle name="40% - Акцент5 17 5" xfId="3179"/>
    <cellStyle name="40% - Акцент5 17 6" xfId="3180"/>
    <cellStyle name="40% - Акцент5 17 7" xfId="3181"/>
    <cellStyle name="40% - Акцент5 17 8" xfId="3182"/>
    <cellStyle name="40% - Акцент5 18" xfId="250"/>
    <cellStyle name="40% - Акцент5 18 2" xfId="3183"/>
    <cellStyle name="40% - Акцент5 18 3" xfId="3184"/>
    <cellStyle name="40% - Акцент5 18 4" xfId="3185"/>
    <cellStyle name="40% - Акцент5 18 5" xfId="3186"/>
    <cellStyle name="40% - Акцент5 18 6" xfId="3187"/>
    <cellStyle name="40% - Акцент5 18 7" xfId="3188"/>
    <cellStyle name="40% - Акцент5 18 8" xfId="3189"/>
    <cellStyle name="40% - Акцент5 19" xfId="251"/>
    <cellStyle name="40% - Акцент5 19 2" xfId="3190"/>
    <cellStyle name="40% - Акцент5 19 3" xfId="3191"/>
    <cellStyle name="40% - Акцент5 19 4" xfId="3192"/>
    <cellStyle name="40% - Акцент5 19 5" xfId="3193"/>
    <cellStyle name="40% - Акцент5 19 6" xfId="3194"/>
    <cellStyle name="40% - Акцент5 19 7" xfId="3195"/>
    <cellStyle name="40% - Акцент5 19 8" xfId="3196"/>
    <cellStyle name="40% - Акцент5 2" xfId="252"/>
    <cellStyle name="40% - Акцент5 2 10" xfId="3197"/>
    <cellStyle name="40% - Акцент5 2 2" xfId="3198"/>
    <cellStyle name="40% - Акцент5 2 2 2" xfId="3199"/>
    <cellStyle name="40% - Акцент5 2 2 3" xfId="3200"/>
    <cellStyle name="40% - Акцент5 2 3" xfId="3201"/>
    <cellStyle name="40% - Акцент5 2 4" xfId="3202"/>
    <cellStyle name="40% - Акцент5 2 5" xfId="3203"/>
    <cellStyle name="40% - Акцент5 2 6" xfId="3204"/>
    <cellStyle name="40% - Акцент5 2 7" xfId="3205"/>
    <cellStyle name="40% - Акцент5 2 8" xfId="3206"/>
    <cellStyle name="40% - Акцент5 2 9" xfId="3207"/>
    <cellStyle name="40% - Акцент5 20" xfId="253"/>
    <cellStyle name="40% - Акцент5 20 2" xfId="3208"/>
    <cellStyle name="40% - Акцент5 20 3" xfId="3209"/>
    <cellStyle name="40% - Акцент5 20 4" xfId="3210"/>
    <cellStyle name="40% - Акцент5 20 5" xfId="3211"/>
    <cellStyle name="40% - Акцент5 20 6" xfId="3212"/>
    <cellStyle name="40% - Акцент5 20 7" xfId="3213"/>
    <cellStyle name="40% - Акцент5 20 8" xfId="3214"/>
    <cellStyle name="40% - Акцент5 21" xfId="254"/>
    <cellStyle name="40% - Акцент5 21 2" xfId="3215"/>
    <cellStyle name="40% - Акцент5 21 3" xfId="3216"/>
    <cellStyle name="40% - Акцент5 21 4" xfId="3217"/>
    <cellStyle name="40% - Акцент5 21 5" xfId="3218"/>
    <cellStyle name="40% - Акцент5 21 6" xfId="3219"/>
    <cellStyle name="40% - Акцент5 21 7" xfId="3220"/>
    <cellStyle name="40% - Акцент5 21 8" xfId="3221"/>
    <cellStyle name="40% - Акцент5 22" xfId="255"/>
    <cellStyle name="40% - Акцент5 22 2" xfId="3222"/>
    <cellStyle name="40% - Акцент5 22 3" xfId="3223"/>
    <cellStyle name="40% - Акцент5 22 4" xfId="3224"/>
    <cellStyle name="40% - Акцент5 22 5" xfId="3225"/>
    <cellStyle name="40% - Акцент5 22 6" xfId="3226"/>
    <cellStyle name="40% - Акцент5 22 7" xfId="3227"/>
    <cellStyle name="40% - Акцент5 22 8" xfId="3228"/>
    <cellStyle name="40% - Акцент5 23" xfId="256"/>
    <cellStyle name="40% - Акцент5 23 2" xfId="3229"/>
    <cellStyle name="40% - Акцент5 23 3" xfId="3230"/>
    <cellStyle name="40% - Акцент5 23 4" xfId="3231"/>
    <cellStyle name="40% - Акцент5 23 5" xfId="3232"/>
    <cellStyle name="40% - Акцент5 23 6" xfId="3233"/>
    <cellStyle name="40% - Акцент5 23 7" xfId="3234"/>
    <cellStyle name="40% - Акцент5 23 8" xfId="3235"/>
    <cellStyle name="40% - Акцент5 24" xfId="257"/>
    <cellStyle name="40% - Акцент5 24 2" xfId="3236"/>
    <cellStyle name="40% - Акцент5 24 3" xfId="3237"/>
    <cellStyle name="40% - Акцент5 24 4" xfId="3238"/>
    <cellStyle name="40% - Акцент5 24 5" xfId="3239"/>
    <cellStyle name="40% - Акцент5 24 6" xfId="3240"/>
    <cellStyle name="40% - Акцент5 24 7" xfId="3241"/>
    <cellStyle name="40% - Акцент5 24 8" xfId="3242"/>
    <cellStyle name="40% - Акцент5 25" xfId="1289"/>
    <cellStyle name="40% - Акцент5 25 2" xfId="3243"/>
    <cellStyle name="40% - Акцент5 26" xfId="1290"/>
    <cellStyle name="40% - Акцент5 27" xfId="1291"/>
    <cellStyle name="40% - Акцент5 28" xfId="1292"/>
    <cellStyle name="40% - Акцент5 29" xfId="1293"/>
    <cellStyle name="40% - Акцент5 3" xfId="258"/>
    <cellStyle name="40% - Акцент5 3 2" xfId="3244"/>
    <cellStyle name="40% - Акцент5 3 3" xfId="3245"/>
    <cellStyle name="40% - Акцент5 3 4" xfId="3246"/>
    <cellStyle name="40% - Акцент5 3 5" xfId="3247"/>
    <cellStyle name="40% - Акцент5 3 6" xfId="3248"/>
    <cellStyle name="40% - Акцент5 3 7" xfId="3249"/>
    <cellStyle name="40% - Акцент5 3 8" xfId="3250"/>
    <cellStyle name="40% - Акцент5 30" xfId="1294"/>
    <cellStyle name="40% - Акцент5 31" xfId="1295"/>
    <cellStyle name="40% - Акцент5 32" xfId="1296"/>
    <cellStyle name="40% - Акцент5 33" xfId="1297"/>
    <cellStyle name="40% - Акцент5 34" xfId="1298"/>
    <cellStyle name="40% - Акцент5 35" xfId="1299"/>
    <cellStyle name="40% - Акцент5 36" xfId="1300"/>
    <cellStyle name="40% - Акцент5 37" xfId="1301"/>
    <cellStyle name="40% - Акцент5 38" xfId="1302"/>
    <cellStyle name="40% - Акцент5 39" xfId="1303"/>
    <cellStyle name="40% - Акцент5 4" xfId="259"/>
    <cellStyle name="40% - Акцент5 4 2" xfId="3251"/>
    <cellStyle name="40% - Акцент5 4 3" xfId="3252"/>
    <cellStyle name="40% - Акцент5 4 4" xfId="3253"/>
    <cellStyle name="40% - Акцент5 4 5" xfId="3254"/>
    <cellStyle name="40% - Акцент5 4 6" xfId="3255"/>
    <cellStyle name="40% - Акцент5 4 7" xfId="3256"/>
    <cellStyle name="40% - Акцент5 4 8" xfId="3257"/>
    <cellStyle name="40% - Акцент5 40" xfId="1304"/>
    <cellStyle name="40% - Акцент5 5" xfId="260"/>
    <cellStyle name="40% - Акцент5 5 2" xfId="3258"/>
    <cellStyle name="40% - Акцент5 5 3" xfId="3259"/>
    <cellStyle name="40% - Акцент5 5 4" xfId="3260"/>
    <cellStyle name="40% - Акцент5 5 5" xfId="3261"/>
    <cellStyle name="40% - Акцент5 5 6" xfId="3262"/>
    <cellStyle name="40% - Акцент5 5 7" xfId="3263"/>
    <cellStyle name="40% - Акцент5 5 8" xfId="3264"/>
    <cellStyle name="40% - Акцент5 6" xfId="261"/>
    <cellStyle name="40% - Акцент5 6 2" xfId="3265"/>
    <cellStyle name="40% - Акцент5 6 3" xfId="3266"/>
    <cellStyle name="40% - Акцент5 6 4" xfId="3267"/>
    <cellStyle name="40% - Акцент5 6 5" xfId="3268"/>
    <cellStyle name="40% - Акцент5 6 6" xfId="3269"/>
    <cellStyle name="40% - Акцент5 6 7" xfId="3270"/>
    <cellStyle name="40% - Акцент5 6 8" xfId="3271"/>
    <cellStyle name="40% - Акцент5 7" xfId="262"/>
    <cellStyle name="40% - Акцент5 7 2" xfId="3272"/>
    <cellStyle name="40% - Акцент5 7 3" xfId="3273"/>
    <cellStyle name="40% - Акцент5 7 4" xfId="3274"/>
    <cellStyle name="40% - Акцент5 7 5" xfId="3275"/>
    <cellStyle name="40% - Акцент5 7 6" xfId="3276"/>
    <cellStyle name="40% - Акцент5 7 7" xfId="3277"/>
    <cellStyle name="40% - Акцент5 7 8" xfId="3278"/>
    <cellStyle name="40% - Акцент5 8" xfId="263"/>
    <cellStyle name="40% - Акцент5 8 2" xfId="3279"/>
    <cellStyle name="40% - Акцент5 8 3" xfId="3280"/>
    <cellStyle name="40% - Акцент5 8 4" xfId="3281"/>
    <cellStyle name="40% - Акцент5 8 5" xfId="3282"/>
    <cellStyle name="40% - Акцент5 8 6" xfId="3283"/>
    <cellStyle name="40% - Акцент5 8 7" xfId="3284"/>
    <cellStyle name="40% - Акцент5 8 8" xfId="3285"/>
    <cellStyle name="40% - Акцент5 9" xfId="264"/>
    <cellStyle name="40% - Акцент5 9 2" xfId="3286"/>
    <cellStyle name="40% - Акцент5 9 3" xfId="3287"/>
    <cellStyle name="40% - Акцент5 9 4" xfId="3288"/>
    <cellStyle name="40% - Акцент5 9 5" xfId="3289"/>
    <cellStyle name="40% - Акцент5 9 6" xfId="3290"/>
    <cellStyle name="40% - Акцент5 9 7" xfId="3291"/>
    <cellStyle name="40% - Акцент5 9 8" xfId="3292"/>
    <cellStyle name="40% - Акцент6 1" xfId="265"/>
    <cellStyle name="40% - Акцент6 10" xfId="266"/>
    <cellStyle name="40% - Акцент6 10 2" xfId="3293"/>
    <cellStyle name="40% - Акцент6 10 3" xfId="3294"/>
    <cellStyle name="40% - Акцент6 10 4" xfId="3295"/>
    <cellStyle name="40% - Акцент6 10 5" xfId="3296"/>
    <cellStyle name="40% - Акцент6 10 6" xfId="3297"/>
    <cellStyle name="40% - Акцент6 10 7" xfId="3298"/>
    <cellStyle name="40% - Акцент6 10 8" xfId="3299"/>
    <cellStyle name="40% - Акцент6 11" xfId="267"/>
    <cellStyle name="40% - Акцент6 11 2" xfId="3300"/>
    <cellStyle name="40% - Акцент6 11 3" xfId="3301"/>
    <cellStyle name="40% - Акцент6 11 4" xfId="3302"/>
    <cellStyle name="40% - Акцент6 11 5" xfId="3303"/>
    <cellStyle name="40% - Акцент6 11 6" xfId="3304"/>
    <cellStyle name="40% - Акцент6 11 7" xfId="3305"/>
    <cellStyle name="40% - Акцент6 11 8" xfId="3306"/>
    <cellStyle name="40% - Акцент6 12" xfId="268"/>
    <cellStyle name="40% - Акцент6 12 2" xfId="3307"/>
    <cellStyle name="40% - Акцент6 12 3" xfId="3308"/>
    <cellStyle name="40% - Акцент6 12 4" xfId="3309"/>
    <cellStyle name="40% - Акцент6 12 5" xfId="3310"/>
    <cellStyle name="40% - Акцент6 12 6" xfId="3311"/>
    <cellStyle name="40% - Акцент6 12 7" xfId="3312"/>
    <cellStyle name="40% - Акцент6 12 8" xfId="3313"/>
    <cellStyle name="40% - Акцент6 13" xfId="269"/>
    <cellStyle name="40% - Акцент6 13 2" xfId="3314"/>
    <cellStyle name="40% - Акцент6 13 3" xfId="3315"/>
    <cellStyle name="40% - Акцент6 13 4" xfId="3316"/>
    <cellStyle name="40% - Акцент6 13 5" xfId="3317"/>
    <cellStyle name="40% - Акцент6 13 6" xfId="3318"/>
    <cellStyle name="40% - Акцент6 13 7" xfId="3319"/>
    <cellStyle name="40% - Акцент6 13 8" xfId="3320"/>
    <cellStyle name="40% - Акцент6 14" xfId="270"/>
    <cellStyle name="40% - Акцент6 14 2" xfId="3321"/>
    <cellStyle name="40% - Акцент6 14 3" xfId="3322"/>
    <cellStyle name="40% - Акцент6 14 4" xfId="3323"/>
    <cellStyle name="40% - Акцент6 14 5" xfId="3324"/>
    <cellStyle name="40% - Акцент6 14 6" xfId="3325"/>
    <cellStyle name="40% - Акцент6 14 7" xfId="3326"/>
    <cellStyle name="40% - Акцент6 14 8" xfId="3327"/>
    <cellStyle name="40% - Акцент6 15" xfId="271"/>
    <cellStyle name="40% - Акцент6 15 2" xfId="3328"/>
    <cellStyle name="40% - Акцент6 15 3" xfId="3329"/>
    <cellStyle name="40% - Акцент6 15 4" xfId="3330"/>
    <cellStyle name="40% - Акцент6 15 5" xfId="3331"/>
    <cellStyle name="40% - Акцент6 15 6" xfId="3332"/>
    <cellStyle name="40% - Акцент6 15 7" xfId="3333"/>
    <cellStyle name="40% - Акцент6 15 8" xfId="3334"/>
    <cellStyle name="40% - Акцент6 16" xfId="272"/>
    <cellStyle name="40% - Акцент6 16 2" xfId="3335"/>
    <cellStyle name="40% - Акцент6 16 3" xfId="3336"/>
    <cellStyle name="40% - Акцент6 16 4" xfId="3337"/>
    <cellStyle name="40% - Акцент6 16 5" xfId="3338"/>
    <cellStyle name="40% - Акцент6 16 6" xfId="3339"/>
    <cellStyle name="40% - Акцент6 16 7" xfId="3340"/>
    <cellStyle name="40% - Акцент6 16 8" xfId="3341"/>
    <cellStyle name="40% - Акцент6 17" xfId="273"/>
    <cellStyle name="40% - Акцент6 17 2" xfId="3342"/>
    <cellStyle name="40% - Акцент6 17 3" xfId="3343"/>
    <cellStyle name="40% - Акцент6 17 4" xfId="3344"/>
    <cellStyle name="40% - Акцент6 17 5" xfId="3345"/>
    <cellStyle name="40% - Акцент6 17 6" xfId="3346"/>
    <cellStyle name="40% - Акцент6 17 7" xfId="3347"/>
    <cellStyle name="40% - Акцент6 17 8" xfId="3348"/>
    <cellStyle name="40% - Акцент6 18" xfId="274"/>
    <cellStyle name="40% - Акцент6 18 2" xfId="3349"/>
    <cellStyle name="40% - Акцент6 18 3" xfId="3350"/>
    <cellStyle name="40% - Акцент6 18 4" xfId="3351"/>
    <cellStyle name="40% - Акцент6 18 5" xfId="3352"/>
    <cellStyle name="40% - Акцент6 18 6" xfId="3353"/>
    <cellStyle name="40% - Акцент6 18 7" xfId="3354"/>
    <cellStyle name="40% - Акцент6 18 8" xfId="3355"/>
    <cellStyle name="40% - Акцент6 19" xfId="275"/>
    <cellStyle name="40% - Акцент6 19 2" xfId="3356"/>
    <cellStyle name="40% - Акцент6 19 3" xfId="3357"/>
    <cellStyle name="40% - Акцент6 19 4" xfId="3358"/>
    <cellStyle name="40% - Акцент6 19 5" xfId="3359"/>
    <cellStyle name="40% - Акцент6 19 6" xfId="3360"/>
    <cellStyle name="40% - Акцент6 19 7" xfId="3361"/>
    <cellStyle name="40% - Акцент6 19 8" xfId="3362"/>
    <cellStyle name="40% - Акцент6 2" xfId="276"/>
    <cellStyle name="40% - Акцент6 2 10" xfId="3363"/>
    <cellStyle name="40% - Акцент6 2 2" xfId="3364"/>
    <cellStyle name="40% - Акцент6 2 2 2" xfId="3365"/>
    <cellStyle name="40% - Акцент6 2 2 3" xfId="3366"/>
    <cellStyle name="40% - Акцент6 2 3" xfId="3367"/>
    <cellStyle name="40% - Акцент6 2 4" xfId="3368"/>
    <cellStyle name="40% - Акцент6 2 5" xfId="3369"/>
    <cellStyle name="40% - Акцент6 2 6" xfId="3370"/>
    <cellStyle name="40% - Акцент6 2 7" xfId="3371"/>
    <cellStyle name="40% - Акцент6 2 8" xfId="3372"/>
    <cellStyle name="40% - Акцент6 2 9" xfId="3373"/>
    <cellStyle name="40% - Акцент6 20" xfId="277"/>
    <cellStyle name="40% - Акцент6 20 2" xfId="3374"/>
    <cellStyle name="40% - Акцент6 20 3" xfId="3375"/>
    <cellStyle name="40% - Акцент6 20 4" xfId="3376"/>
    <cellStyle name="40% - Акцент6 20 5" xfId="3377"/>
    <cellStyle name="40% - Акцент6 20 6" xfId="3378"/>
    <cellStyle name="40% - Акцент6 20 7" xfId="3379"/>
    <cellStyle name="40% - Акцент6 20 8" xfId="3380"/>
    <cellStyle name="40% - Акцент6 21" xfId="278"/>
    <cellStyle name="40% - Акцент6 21 2" xfId="3381"/>
    <cellStyle name="40% - Акцент6 21 3" xfId="3382"/>
    <cellStyle name="40% - Акцент6 21 4" xfId="3383"/>
    <cellStyle name="40% - Акцент6 21 5" xfId="3384"/>
    <cellStyle name="40% - Акцент6 21 6" xfId="3385"/>
    <cellStyle name="40% - Акцент6 21 7" xfId="3386"/>
    <cellStyle name="40% - Акцент6 21 8" xfId="3387"/>
    <cellStyle name="40% - Акцент6 22" xfId="279"/>
    <cellStyle name="40% - Акцент6 22 2" xfId="3388"/>
    <cellStyle name="40% - Акцент6 22 3" xfId="3389"/>
    <cellStyle name="40% - Акцент6 22 4" xfId="3390"/>
    <cellStyle name="40% - Акцент6 22 5" xfId="3391"/>
    <cellStyle name="40% - Акцент6 22 6" xfId="3392"/>
    <cellStyle name="40% - Акцент6 22 7" xfId="3393"/>
    <cellStyle name="40% - Акцент6 22 8" xfId="3394"/>
    <cellStyle name="40% - Акцент6 23" xfId="280"/>
    <cellStyle name="40% - Акцент6 23 2" xfId="3395"/>
    <cellStyle name="40% - Акцент6 23 3" xfId="3396"/>
    <cellStyle name="40% - Акцент6 23 4" xfId="3397"/>
    <cellStyle name="40% - Акцент6 23 5" xfId="3398"/>
    <cellStyle name="40% - Акцент6 23 6" xfId="3399"/>
    <cellStyle name="40% - Акцент6 23 7" xfId="3400"/>
    <cellStyle name="40% - Акцент6 23 8" xfId="3401"/>
    <cellStyle name="40% - Акцент6 24" xfId="281"/>
    <cellStyle name="40% - Акцент6 24 2" xfId="3402"/>
    <cellStyle name="40% - Акцент6 24 3" xfId="3403"/>
    <cellStyle name="40% - Акцент6 24 4" xfId="3404"/>
    <cellStyle name="40% - Акцент6 24 5" xfId="3405"/>
    <cellStyle name="40% - Акцент6 24 6" xfId="3406"/>
    <cellStyle name="40% - Акцент6 24 7" xfId="3407"/>
    <cellStyle name="40% - Акцент6 24 8" xfId="3408"/>
    <cellStyle name="40% - Акцент6 25" xfId="1305"/>
    <cellStyle name="40% - Акцент6 25 2" xfId="3409"/>
    <cellStyle name="40% - Акцент6 26" xfId="1306"/>
    <cellStyle name="40% - Акцент6 27" xfId="1307"/>
    <cellStyle name="40% - Акцент6 28" xfId="1308"/>
    <cellStyle name="40% - Акцент6 29" xfId="1309"/>
    <cellStyle name="40% - Акцент6 3" xfId="282"/>
    <cellStyle name="40% - Акцент6 3 2" xfId="3410"/>
    <cellStyle name="40% - Акцент6 3 3" xfId="3411"/>
    <cellStyle name="40% - Акцент6 3 4" xfId="3412"/>
    <cellStyle name="40% - Акцент6 3 5" xfId="3413"/>
    <cellStyle name="40% - Акцент6 3 6" xfId="3414"/>
    <cellStyle name="40% - Акцент6 3 7" xfId="3415"/>
    <cellStyle name="40% - Акцент6 3 8" xfId="3416"/>
    <cellStyle name="40% - Акцент6 30" xfId="1310"/>
    <cellStyle name="40% - Акцент6 31" xfId="1311"/>
    <cellStyle name="40% - Акцент6 32" xfId="1312"/>
    <cellStyle name="40% - Акцент6 33" xfId="1313"/>
    <cellStyle name="40% - Акцент6 34" xfId="1314"/>
    <cellStyle name="40% - Акцент6 35" xfId="1315"/>
    <cellStyle name="40% - Акцент6 36" xfId="1316"/>
    <cellStyle name="40% - Акцент6 37" xfId="1317"/>
    <cellStyle name="40% - Акцент6 38" xfId="1318"/>
    <cellStyle name="40% - Акцент6 39" xfId="1319"/>
    <cellStyle name="40% - Акцент6 4" xfId="283"/>
    <cellStyle name="40% - Акцент6 4 2" xfId="3417"/>
    <cellStyle name="40% - Акцент6 4 3" xfId="3418"/>
    <cellStyle name="40% - Акцент6 4 4" xfId="3419"/>
    <cellStyle name="40% - Акцент6 4 5" xfId="3420"/>
    <cellStyle name="40% - Акцент6 4 6" xfId="3421"/>
    <cellStyle name="40% - Акцент6 4 7" xfId="3422"/>
    <cellStyle name="40% - Акцент6 4 8" xfId="3423"/>
    <cellStyle name="40% - Акцент6 40" xfId="1320"/>
    <cellStyle name="40% - Акцент6 5" xfId="284"/>
    <cellStyle name="40% - Акцент6 5 2" xfId="3424"/>
    <cellStyle name="40% - Акцент6 5 3" xfId="3425"/>
    <cellStyle name="40% - Акцент6 5 4" xfId="3426"/>
    <cellStyle name="40% - Акцент6 5 5" xfId="3427"/>
    <cellStyle name="40% - Акцент6 5 6" xfId="3428"/>
    <cellStyle name="40% - Акцент6 5 7" xfId="3429"/>
    <cellStyle name="40% - Акцент6 5 8" xfId="3430"/>
    <cellStyle name="40% - Акцент6 6" xfId="285"/>
    <cellStyle name="40% - Акцент6 6 2" xfId="3431"/>
    <cellStyle name="40% - Акцент6 6 3" xfId="3432"/>
    <cellStyle name="40% - Акцент6 6 4" xfId="3433"/>
    <cellStyle name="40% - Акцент6 6 5" xfId="3434"/>
    <cellStyle name="40% - Акцент6 6 6" xfId="3435"/>
    <cellStyle name="40% - Акцент6 6 7" xfId="3436"/>
    <cellStyle name="40% - Акцент6 6 8" xfId="3437"/>
    <cellStyle name="40% - Акцент6 7" xfId="286"/>
    <cellStyle name="40% - Акцент6 7 2" xfId="3438"/>
    <cellStyle name="40% - Акцент6 7 3" xfId="3439"/>
    <cellStyle name="40% - Акцент6 7 4" xfId="3440"/>
    <cellStyle name="40% - Акцент6 7 5" xfId="3441"/>
    <cellStyle name="40% - Акцент6 7 6" xfId="3442"/>
    <cellStyle name="40% - Акцент6 7 7" xfId="3443"/>
    <cellStyle name="40% - Акцент6 7 8" xfId="3444"/>
    <cellStyle name="40% - Акцент6 8" xfId="287"/>
    <cellStyle name="40% - Акцент6 8 2" xfId="3445"/>
    <cellStyle name="40% - Акцент6 8 3" xfId="3446"/>
    <cellStyle name="40% - Акцент6 8 4" xfId="3447"/>
    <cellStyle name="40% - Акцент6 8 5" xfId="3448"/>
    <cellStyle name="40% - Акцент6 8 6" xfId="3449"/>
    <cellStyle name="40% - Акцент6 8 7" xfId="3450"/>
    <cellStyle name="40% - Акцент6 8 8" xfId="3451"/>
    <cellStyle name="40% - Акцент6 9" xfId="288"/>
    <cellStyle name="40% - Акцент6 9 2" xfId="3452"/>
    <cellStyle name="40% - Акцент6 9 3" xfId="3453"/>
    <cellStyle name="40% - Акцент6 9 4" xfId="3454"/>
    <cellStyle name="40% - Акцент6 9 5" xfId="3455"/>
    <cellStyle name="40% - Акцент6 9 6" xfId="3456"/>
    <cellStyle name="40% - Акцент6 9 7" xfId="3457"/>
    <cellStyle name="40% - Акцент6 9 8" xfId="3458"/>
    <cellStyle name="60% - Акцент1 1" xfId="289"/>
    <cellStyle name="60% - Акцент1 10" xfId="290"/>
    <cellStyle name="60% - Акцент1 11" xfId="291"/>
    <cellStyle name="60% - Акцент1 12" xfId="292"/>
    <cellStyle name="60% - Акцент1 13" xfId="293"/>
    <cellStyle name="60% - Акцент1 14" xfId="294"/>
    <cellStyle name="60% - Акцент1 15" xfId="295"/>
    <cellStyle name="60% - Акцент1 16" xfId="296"/>
    <cellStyle name="60% - Акцент1 17" xfId="297"/>
    <cellStyle name="60% - Акцент1 18" xfId="298"/>
    <cellStyle name="60% - Акцент1 19" xfId="299"/>
    <cellStyle name="60% - Акцент1 2" xfId="300"/>
    <cellStyle name="60% - Акцент1 20" xfId="301"/>
    <cellStyle name="60% - Акцент1 21" xfId="302"/>
    <cellStyle name="60% - Акцент1 22" xfId="303"/>
    <cellStyle name="60% - Акцент1 23" xfId="304"/>
    <cellStyle name="60% - Акцент1 24" xfId="305"/>
    <cellStyle name="60% - Акцент1 25" xfId="3459"/>
    <cellStyle name="60% - Акцент1 25 2" xfId="3460"/>
    <cellStyle name="60% - Акцент1 26" xfId="3461"/>
    <cellStyle name="60% - Акцент1 27" xfId="3462"/>
    <cellStyle name="60% - Акцент1 28" xfId="3463"/>
    <cellStyle name="60% - Акцент1 29" xfId="3464"/>
    <cellStyle name="60% - Акцент1 3" xfId="306"/>
    <cellStyle name="60% - Акцент1 30" xfId="3465"/>
    <cellStyle name="60% - Акцент1 31" xfId="3466"/>
    <cellStyle name="60% - Акцент1 32" xfId="3467"/>
    <cellStyle name="60% - Акцент1 33" xfId="3468"/>
    <cellStyle name="60% - Акцент1 34" xfId="3469"/>
    <cellStyle name="60% - Акцент1 35" xfId="3470"/>
    <cellStyle name="60% - Акцент1 36" xfId="3471"/>
    <cellStyle name="60% - Акцент1 37" xfId="3472"/>
    <cellStyle name="60% - Акцент1 38" xfId="3473"/>
    <cellStyle name="60% - Акцент1 4" xfId="307"/>
    <cellStyle name="60% - Акцент1 5" xfId="308"/>
    <cellStyle name="60% - Акцент1 6" xfId="309"/>
    <cellStyle name="60% - Акцент1 7" xfId="310"/>
    <cellStyle name="60% - Акцент1 8" xfId="311"/>
    <cellStyle name="60% - Акцент1 9" xfId="312"/>
    <cellStyle name="60% - Акцент2 1" xfId="313"/>
    <cellStyle name="60% - Акцент2 10" xfId="314"/>
    <cellStyle name="60% - Акцент2 11" xfId="315"/>
    <cellStyle name="60% - Акцент2 12" xfId="316"/>
    <cellStyle name="60% - Акцент2 13" xfId="317"/>
    <cellStyle name="60% - Акцент2 14" xfId="318"/>
    <cellStyle name="60% - Акцент2 15" xfId="319"/>
    <cellStyle name="60% - Акцент2 16" xfId="320"/>
    <cellStyle name="60% - Акцент2 17" xfId="321"/>
    <cellStyle name="60% - Акцент2 18" xfId="322"/>
    <cellStyle name="60% - Акцент2 19" xfId="323"/>
    <cellStyle name="60% - Акцент2 2" xfId="324"/>
    <cellStyle name="60% - Акцент2 20" xfId="325"/>
    <cellStyle name="60% - Акцент2 21" xfId="326"/>
    <cellStyle name="60% - Акцент2 22" xfId="327"/>
    <cellStyle name="60% - Акцент2 23" xfId="328"/>
    <cellStyle name="60% - Акцент2 24" xfId="329"/>
    <cellStyle name="60% - Акцент2 25" xfId="3474"/>
    <cellStyle name="60% - Акцент2 25 2" xfId="3475"/>
    <cellStyle name="60% - Акцент2 26" xfId="3476"/>
    <cellStyle name="60% - Акцент2 27" xfId="3477"/>
    <cellStyle name="60% - Акцент2 28" xfId="3478"/>
    <cellStyle name="60% - Акцент2 29" xfId="3479"/>
    <cellStyle name="60% - Акцент2 3" xfId="330"/>
    <cellStyle name="60% - Акцент2 30" xfId="3480"/>
    <cellStyle name="60% - Акцент2 31" xfId="3481"/>
    <cellStyle name="60% - Акцент2 32" xfId="3482"/>
    <cellStyle name="60% - Акцент2 33" xfId="3483"/>
    <cellStyle name="60% - Акцент2 34" xfId="3484"/>
    <cellStyle name="60% - Акцент2 35" xfId="3485"/>
    <cellStyle name="60% - Акцент2 36" xfId="3486"/>
    <cellStyle name="60% - Акцент2 37" xfId="3487"/>
    <cellStyle name="60% - Акцент2 38" xfId="3488"/>
    <cellStyle name="60% - Акцент2 4" xfId="331"/>
    <cellStyle name="60% - Акцент2 5" xfId="332"/>
    <cellStyle name="60% - Акцент2 6" xfId="333"/>
    <cellStyle name="60% - Акцент2 7" xfId="334"/>
    <cellStyle name="60% - Акцент2 8" xfId="335"/>
    <cellStyle name="60% - Акцент2 9" xfId="336"/>
    <cellStyle name="60% - Акцент3 1" xfId="337"/>
    <cellStyle name="60% - Акцент3 10" xfId="338"/>
    <cellStyle name="60% - Акцент3 11" xfId="339"/>
    <cellStyle name="60% - Акцент3 12" xfId="340"/>
    <cellStyle name="60% - Акцент3 13" xfId="341"/>
    <cellStyle name="60% - Акцент3 14" xfId="342"/>
    <cellStyle name="60% - Акцент3 15" xfId="343"/>
    <cellStyle name="60% - Акцент3 16" xfId="344"/>
    <cellStyle name="60% - Акцент3 17" xfId="345"/>
    <cellStyle name="60% - Акцент3 18" xfId="346"/>
    <cellStyle name="60% - Акцент3 19" xfId="347"/>
    <cellStyle name="60% - Акцент3 2" xfId="348"/>
    <cellStyle name="60% - Акцент3 20" xfId="349"/>
    <cellStyle name="60% - Акцент3 21" xfId="350"/>
    <cellStyle name="60% - Акцент3 22" xfId="351"/>
    <cellStyle name="60% - Акцент3 23" xfId="352"/>
    <cellStyle name="60% - Акцент3 24" xfId="353"/>
    <cellStyle name="60% - Акцент3 25" xfId="3489"/>
    <cellStyle name="60% - Акцент3 25 2" xfId="3490"/>
    <cellStyle name="60% - Акцент3 26" xfId="3491"/>
    <cellStyle name="60% - Акцент3 27" xfId="3492"/>
    <cellStyle name="60% - Акцент3 28" xfId="3493"/>
    <cellStyle name="60% - Акцент3 29" xfId="3494"/>
    <cellStyle name="60% - Акцент3 3" xfId="354"/>
    <cellStyle name="60% - Акцент3 30" xfId="3495"/>
    <cellStyle name="60% - Акцент3 31" xfId="3496"/>
    <cellStyle name="60% - Акцент3 32" xfId="3497"/>
    <cellStyle name="60% - Акцент3 33" xfId="3498"/>
    <cellStyle name="60% - Акцент3 34" xfId="3499"/>
    <cellStyle name="60% - Акцент3 35" xfId="3500"/>
    <cellStyle name="60% - Акцент3 36" xfId="3501"/>
    <cellStyle name="60% - Акцент3 37" xfId="3502"/>
    <cellStyle name="60% - Акцент3 38" xfId="3503"/>
    <cellStyle name="60% - Акцент3 4" xfId="355"/>
    <cellStyle name="60% - Акцент3 5" xfId="356"/>
    <cellStyle name="60% - Акцент3 6" xfId="357"/>
    <cellStyle name="60% - Акцент3 7" xfId="358"/>
    <cellStyle name="60% - Акцент3 8" xfId="359"/>
    <cellStyle name="60% - Акцент3 9" xfId="360"/>
    <cellStyle name="60% - Акцент4 1" xfId="361"/>
    <cellStyle name="60% - Акцент4 10" xfId="362"/>
    <cellStyle name="60% - Акцент4 11" xfId="363"/>
    <cellStyle name="60% - Акцент4 12" xfId="364"/>
    <cellStyle name="60% - Акцент4 13" xfId="365"/>
    <cellStyle name="60% - Акцент4 14" xfId="366"/>
    <cellStyle name="60% - Акцент4 15" xfId="367"/>
    <cellStyle name="60% - Акцент4 16" xfId="368"/>
    <cellStyle name="60% - Акцент4 17" xfId="369"/>
    <cellStyle name="60% - Акцент4 18" xfId="370"/>
    <cellStyle name="60% - Акцент4 19" xfId="371"/>
    <cellStyle name="60% - Акцент4 2" xfId="372"/>
    <cellStyle name="60% - Акцент4 20" xfId="373"/>
    <cellStyle name="60% - Акцент4 21" xfId="374"/>
    <cellStyle name="60% - Акцент4 22" xfId="375"/>
    <cellStyle name="60% - Акцент4 23" xfId="376"/>
    <cellStyle name="60% - Акцент4 24" xfId="377"/>
    <cellStyle name="60% - Акцент4 25" xfId="3504"/>
    <cellStyle name="60% - Акцент4 25 2" xfId="3505"/>
    <cellStyle name="60% - Акцент4 26" xfId="3506"/>
    <cellStyle name="60% - Акцент4 27" xfId="3507"/>
    <cellStyle name="60% - Акцент4 28" xfId="3508"/>
    <cellStyle name="60% - Акцент4 29" xfId="3509"/>
    <cellStyle name="60% - Акцент4 3" xfId="378"/>
    <cellStyle name="60% - Акцент4 30" xfId="3510"/>
    <cellStyle name="60% - Акцент4 31" xfId="3511"/>
    <cellStyle name="60% - Акцент4 32" xfId="3512"/>
    <cellStyle name="60% - Акцент4 33" xfId="3513"/>
    <cellStyle name="60% - Акцент4 34" xfId="3514"/>
    <cellStyle name="60% - Акцент4 35" xfId="3515"/>
    <cellStyle name="60% - Акцент4 36" xfId="3516"/>
    <cellStyle name="60% - Акцент4 37" xfId="3517"/>
    <cellStyle name="60% - Акцент4 38" xfId="3518"/>
    <cellStyle name="60% - Акцент4 4" xfId="379"/>
    <cellStyle name="60% - Акцент4 5" xfId="380"/>
    <cellStyle name="60% - Акцент4 6" xfId="381"/>
    <cellStyle name="60% - Акцент4 7" xfId="382"/>
    <cellStyle name="60% - Акцент4 8" xfId="383"/>
    <cellStyle name="60% - Акцент4 9" xfId="384"/>
    <cellStyle name="60% - Акцент5 1" xfId="385"/>
    <cellStyle name="60% - Акцент5 10" xfId="386"/>
    <cellStyle name="60% - Акцент5 11" xfId="387"/>
    <cellStyle name="60% - Акцент5 12" xfId="388"/>
    <cellStyle name="60% - Акцент5 13" xfId="389"/>
    <cellStyle name="60% - Акцент5 14" xfId="390"/>
    <cellStyle name="60% - Акцент5 15" xfId="391"/>
    <cellStyle name="60% - Акцент5 16" xfId="392"/>
    <cellStyle name="60% - Акцент5 17" xfId="393"/>
    <cellStyle name="60% - Акцент5 18" xfId="394"/>
    <cellStyle name="60% - Акцент5 19" xfId="395"/>
    <cellStyle name="60% - Акцент5 2" xfId="396"/>
    <cellStyle name="60% - Акцент5 20" xfId="397"/>
    <cellStyle name="60% - Акцент5 21" xfId="398"/>
    <cellStyle name="60% - Акцент5 22" xfId="399"/>
    <cellStyle name="60% - Акцент5 23" xfId="400"/>
    <cellStyle name="60% - Акцент5 24" xfId="401"/>
    <cellStyle name="60% - Акцент5 25" xfId="3519"/>
    <cellStyle name="60% - Акцент5 25 2" xfId="3520"/>
    <cellStyle name="60% - Акцент5 26" xfId="3521"/>
    <cellStyle name="60% - Акцент5 27" xfId="3522"/>
    <cellStyle name="60% - Акцент5 28" xfId="3523"/>
    <cellStyle name="60% - Акцент5 29" xfId="3524"/>
    <cellStyle name="60% - Акцент5 3" xfId="402"/>
    <cellStyle name="60% - Акцент5 30" xfId="3525"/>
    <cellStyle name="60% - Акцент5 31" xfId="3526"/>
    <cellStyle name="60% - Акцент5 32" xfId="3527"/>
    <cellStyle name="60% - Акцент5 33" xfId="3528"/>
    <cellStyle name="60% - Акцент5 34" xfId="3529"/>
    <cellStyle name="60% - Акцент5 35" xfId="3530"/>
    <cellStyle name="60% - Акцент5 36" xfId="3531"/>
    <cellStyle name="60% - Акцент5 37" xfId="3532"/>
    <cellStyle name="60% - Акцент5 38" xfId="3533"/>
    <cellStyle name="60% - Акцент5 4" xfId="403"/>
    <cellStyle name="60% - Акцент5 5" xfId="404"/>
    <cellStyle name="60% - Акцент5 6" xfId="405"/>
    <cellStyle name="60% - Акцент5 7" xfId="406"/>
    <cellStyle name="60% - Акцент5 8" xfId="407"/>
    <cellStyle name="60% - Акцент5 9" xfId="408"/>
    <cellStyle name="60% - Акцент6 1" xfId="409"/>
    <cellStyle name="60% - Акцент6 10" xfId="410"/>
    <cellStyle name="60% - Акцент6 11" xfId="411"/>
    <cellStyle name="60% - Акцент6 12" xfId="412"/>
    <cellStyle name="60% - Акцент6 13" xfId="413"/>
    <cellStyle name="60% - Акцент6 14" xfId="414"/>
    <cellStyle name="60% - Акцент6 15" xfId="415"/>
    <cellStyle name="60% - Акцент6 16" xfId="416"/>
    <cellStyle name="60% - Акцент6 17" xfId="417"/>
    <cellStyle name="60% - Акцент6 18" xfId="418"/>
    <cellStyle name="60% - Акцент6 19" xfId="419"/>
    <cellStyle name="60% - Акцент6 2" xfId="420"/>
    <cellStyle name="60% - Акцент6 20" xfId="421"/>
    <cellStyle name="60% - Акцент6 21" xfId="422"/>
    <cellStyle name="60% - Акцент6 22" xfId="423"/>
    <cellStyle name="60% - Акцент6 23" xfId="424"/>
    <cellStyle name="60% - Акцент6 24" xfId="425"/>
    <cellStyle name="60% - Акцент6 25" xfId="3534"/>
    <cellStyle name="60% - Акцент6 25 2" xfId="3535"/>
    <cellStyle name="60% - Акцент6 26" xfId="3536"/>
    <cellStyle name="60% - Акцент6 27" xfId="3537"/>
    <cellStyle name="60% - Акцент6 28" xfId="3538"/>
    <cellStyle name="60% - Акцент6 29" xfId="3539"/>
    <cellStyle name="60% - Акцент6 3" xfId="426"/>
    <cellStyle name="60% - Акцент6 30" xfId="3540"/>
    <cellStyle name="60% - Акцент6 31" xfId="3541"/>
    <cellStyle name="60% - Акцент6 32" xfId="3542"/>
    <cellStyle name="60% - Акцент6 33" xfId="3543"/>
    <cellStyle name="60% - Акцент6 34" xfId="3544"/>
    <cellStyle name="60% - Акцент6 35" xfId="3545"/>
    <cellStyle name="60% - Акцент6 36" xfId="3546"/>
    <cellStyle name="60% - Акцент6 37" xfId="3547"/>
    <cellStyle name="60% - Акцент6 38" xfId="3548"/>
    <cellStyle name="60% - Акцент6 4" xfId="427"/>
    <cellStyle name="60% - Акцент6 5" xfId="428"/>
    <cellStyle name="60% - Акцент6 6" xfId="429"/>
    <cellStyle name="60% - Акцент6 7" xfId="430"/>
    <cellStyle name="60% - Акцент6 8" xfId="431"/>
    <cellStyle name="60% - Акцент6 9" xfId="432"/>
    <cellStyle name="Excel Built-in Обычный 2" xfId="3549"/>
    <cellStyle name="Excel_BuiltIn_Hyperlink 1" xfId="433"/>
    <cellStyle name="Excel_BuiltIn_Hyperlink 2" xfId="434"/>
    <cellStyle name="fo]_x000d_&#10;UserName=bsv_x000d_&#10;UserCompany=СПб РЦ АБ ИНКОМБАНК_x000d_&#10;_x000d_&#10;[File Paths]_x000d_&#10;WorkingDirectory=C:\MSTOCK\DLWIN_x000d_&#10;DownLoad" xfId="435"/>
    <cellStyle name="fo]_x000d_&#10;UserName=bsv_x000d_&#10;UserCompany=СПб РЦ АБ ИНКОМБАНК_x000d_&#10;_x000d_&#10;[File Paths]_x000d_&#10;WorkingDirectory=C:\MSTOCK\DLWIN_x000d_&#10;DownLoad 1" xfId="436"/>
    <cellStyle name="fo]_x000d_&#10;UserName=bsv_x000d_&#10;UserCompany=СПб РЦ АБ ИНКОМБАНК_x000d_&#10;_x000d_&#10;[File Paths]_x000d_&#10;WorkingDirectory=C:\MSTOCK\DLWIN_x000d_&#10;DownLoad 10" xfId="437"/>
    <cellStyle name="fo]_x000d_&#10;UserName=bsv_x000d_&#10;UserCompany=СПб РЦ АБ ИНКОМБАНК_x000d_&#10;_x000d_&#10;[File Paths]_x000d_&#10;WorkingDirectory=C:\MSTOCK\DLWIN_x000d_&#10;DownLoad 11" xfId="438"/>
    <cellStyle name="fo]_x000d_&#10;UserName=bsv_x000d_&#10;UserCompany=СПб РЦ АБ ИНКОМБАНК_x000d_&#10;_x000d_&#10;[File Paths]_x000d_&#10;WorkingDirectory=C:\MSTOCK\DLWIN_x000d_&#10;DownLoad 12" xfId="439"/>
    <cellStyle name="fo]_x000d_&#10;UserName=bsv_x000d_&#10;UserCompany=СПб РЦ АБ ИНКОМБАНК_x000d_&#10;_x000d_&#10;[File Paths]_x000d_&#10;WorkingDirectory=C:\MSTOCK\DLWIN_x000d_&#10;DownLoad 13" xfId="440"/>
    <cellStyle name="fo]_x000d_&#10;UserName=bsv_x000d_&#10;UserCompany=СПб РЦ АБ ИНКОМБАНК_x000d_&#10;_x000d_&#10;[File Paths]_x000d_&#10;WorkingDirectory=C:\MSTOCK\DLWIN_x000d_&#10;DownLoad 14" xfId="441"/>
    <cellStyle name="fo]_x000d_&#10;UserName=bsv_x000d_&#10;UserCompany=СПб РЦ АБ ИНКОМБАНК_x000d_&#10;_x000d_&#10;[File Paths]_x000d_&#10;WorkingDirectory=C:\MSTOCK\DLWIN_x000d_&#10;DownLoad 15" xfId="442"/>
    <cellStyle name="fo]_x000d_&#10;UserName=bsv_x000d_&#10;UserCompany=СПб РЦ АБ ИНКОМБАНК_x000d_&#10;_x000d_&#10;[File Paths]_x000d_&#10;WorkingDirectory=C:\MSTOCK\DLWIN_x000d_&#10;DownLoad 16" xfId="443"/>
    <cellStyle name="fo]_x000d_&#10;UserName=bsv_x000d_&#10;UserCompany=СПб РЦ АБ ИНКОМБАНК_x000d_&#10;_x000d_&#10;[File Paths]_x000d_&#10;WorkingDirectory=C:\MSTOCK\DLWIN_x000d_&#10;DownLoad 17" xfId="444"/>
    <cellStyle name="fo]_x000d_&#10;UserName=bsv_x000d_&#10;UserCompany=СПб РЦ АБ ИНКОМБАНК_x000d_&#10;_x000d_&#10;[File Paths]_x000d_&#10;WorkingDirectory=C:\MSTOCK\DLWIN_x000d_&#10;DownLoad 18" xfId="445"/>
    <cellStyle name="fo]_x000d_&#10;UserName=bsv_x000d_&#10;UserCompany=СПб РЦ АБ ИНКОМБАНК_x000d_&#10;_x000d_&#10;[File Paths]_x000d_&#10;WorkingDirectory=C:\MSTOCK\DLWIN_x000d_&#10;DownLoad 19" xfId="446"/>
    <cellStyle name="fo]_x000d_&#10;UserName=bsv_x000d_&#10;UserCompany=СПб РЦ АБ ИНКОМБАНК_x000d_&#10;_x000d_&#10;[File Paths]_x000d_&#10;WorkingDirectory=C:\MSTOCK\DLWIN_x000d_&#10;DownLoad 2" xfId="447"/>
    <cellStyle name="fo]_x000d_&#10;UserName=bsv_x000d_&#10;UserCompany=СПб РЦ АБ ИНКОМБАНК_x000d_&#10;_x000d_&#10;[File Paths]_x000d_&#10;WorkingDirectory=C:\MSTOCK\DLWIN_x000d_&#10;DownLoad 20" xfId="448"/>
    <cellStyle name="fo]_x000d_&#10;UserName=bsv_x000d_&#10;UserCompany=СПб РЦ АБ ИНКОМБАНК_x000d_&#10;_x000d_&#10;[File Paths]_x000d_&#10;WorkingDirectory=C:\MSTOCK\DLWIN_x000d_&#10;DownLoad 21" xfId="449"/>
    <cellStyle name="fo]_x000d_&#10;UserName=bsv_x000d_&#10;UserCompany=СПб РЦ АБ ИНКОМБАНК_x000d_&#10;_x000d_&#10;[File Paths]_x000d_&#10;WorkingDirectory=C:\MSTOCK\DLWIN_x000d_&#10;DownLoad 22" xfId="450"/>
    <cellStyle name="fo]_x000d_&#10;UserName=bsv_x000d_&#10;UserCompany=СПб РЦ АБ ИНКОМБАНК_x000d_&#10;_x000d_&#10;[File Paths]_x000d_&#10;WorkingDirectory=C:\MSTOCK\DLWIN_x000d_&#10;DownLoad 23" xfId="451"/>
    <cellStyle name="fo]_x000d_&#10;UserName=bsv_x000d_&#10;UserCompany=СПб РЦ АБ ИНКОМБАНК_x000d_&#10;_x000d_&#10;[File Paths]_x000d_&#10;WorkingDirectory=C:\MSTOCK\DLWIN_x000d_&#10;DownLoad 24" xfId="452"/>
    <cellStyle name="fo]_x000d_&#10;UserName=bsv_x000d_&#10;UserCompany=СПб РЦ АБ ИНКОМБАНК_x000d_&#10;_x000d_&#10;[File Paths]_x000d_&#10;WorkingDirectory=C:\MSTOCK\DLWIN_x000d_&#10;DownLoad 25" xfId="453"/>
    <cellStyle name="fo]_x000d_&#10;UserName=bsv_x000d_&#10;UserCompany=СПб РЦ АБ ИНКОМБАНК_x000d_&#10;_x000d_&#10;[File Paths]_x000d_&#10;WorkingDirectory=C:\MSTOCK\DLWIN_x000d_&#10;DownLoad 3" xfId="454"/>
    <cellStyle name="fo]_x000d_&#10;UserName=bsv_x000d_&#10;UserCompany=СПб РЦ АБ ИНКОМБАНК_x000d_&#10;_x000d_&#10;[File Paths]_x000d_&#10;WorkingDirectory=C:\MSTOCK\DLWIN_x000d_&#10;DownLoad 4" xfId="455"/>
    <cellStyle name="fo]_x000d_&#10;UserName=bsv_x000d_&#10;UserCompany=СПб РЦ АБ ИНКОМБАНК_x000d_&#10;_x000d_&#10;[File Paths]_x000d_&#10;WorkingDirectory=C:\MSTOCK\DLWIN_x000d_&#10;DownLoad 5" xfId="456"/>
    <cellStyle name="fo]_x000d_&#10;UserName=bsv_x000d_&#10;UserCompany=СПб РЦ АБ ИНКОМБАНК_x000d_&#10;_x000d_&#10;[File Paths]_x000d_&#10;WorkingDirectory=C:\MSTOCK\DLWIN_x000d_&#10;DownLoad 6" xfId="457"/>
    <cellStyle name="fo]_x000d_&#10;UserName=bsv_x000d_&#10;UserCompany=СПб РЦ АБ ИНКОМБАНК_x000d_&#10;_x000d_&#10;[File Paths]_x000d_&#10;WorkingDirectory=C:\MSTOCK\DLWIN_x000d_&#10;DownLoad 7" xfId="458"/>
    <cellStyle name="fo]_x000d_&#10;UserName=bsv_x000d_&#10;UserCompany=СПб РЦ АБ ИНКОМБАНК_x000d_&#10;_x000d_&#10;[File Paths]_x000d_&#10;WorkingDirectory=C:\MSTOCK\DLWIN_x000d_&#10;DownLoad 8" xfId="459"/>
    <cellStyle name="fo]_x000d_&#10;UserName=bsv_x000d_&#10;UserCompany=СПб РЦ АБ ИНКОМБАНК_x000d_&#10;_x000d_&#10;[File Paths]_x000d_&#10;WorkingDirectory=C:\MSTOCK\DLWIN_x000d_&#10;DownLoad 9" xfId="460"/>
    <cellStyle name="Normal_Sheet1_1_Sheet2 2" xfId="461"/>
    <cellStyle name="Акцент1 1" xfId="462"/>
    <cellStyle name="Акцент1 10" xfId="463"/>
    <cellStyle name="Акцент1 11" xfId="464"/>
    <cellStyle name="Акцент1 12" xfId="465"/>
    <cellStyle name="Акцент1 13" xfId="466"/>
    <cellStyle name="Акцент1 14" xfId="467"/>
    <cellStyle name="Акцент1 15" xfId="468"/>
    <cellStyle name="Акцент1 16" xfId="469"/>
    <cellStyle name="Акцент1 17" xfId="470"/>
    <cellStyle name="Акцент1 18" xfId="471"/>
    <cellStyle name="Акцент1 19" xfId="472"/>
    <cellStyle name="Акцент1 2" xfId="473"/>
    <cellStyle name="Акцент1 20" xfId="474"/>
    <cellStyle name="Акцент1 21" xfId="475"/>
    <cellStyle name="Акцент1 22" xfId="476"/>
    <cellStyle name="Акцент1 23" xfId="477"/>
    <cellStyle name="Акцент1 24" xfId="478"/>
    <cellStyle name="Акцент1 25" xfId="3550"/>
    <cellStyle name="Акцент1 25 2" xfId="3551"/>
    <cellStyle name="Акцент1 26" xfId="3552"/>
    <cellStyle name="Акцент1 27" xfId="3553"/>
    <cellStyle name="Акцент1 28" xfId="3554"/>
    <cellStyle name="Акцент1 29" xfId="3555"/>
    <cellStyle name="Акцент1 3" xfId="479"/>
    <cellStyle name="Акцент1 30" xfId="3556"/>
    <cellStyle name="Акцент1 31" xfId="3557"/>
    <cellStyle name="Акцент1 32" xfId="3558"/>
    <cellStyle name="Акцент1 33" xfId="3559"/>
    <cellStyle name="Акцент1 34" xfId="3560"/>
    <cellStyle name="Акцент1 35" xfId="3561"/>
    <cellStyle name="Акцент1 36" xfId="3562"/>
    <cellStyle name="Акцент1 37" xfId="3563"/>
    <cellStyle name="Акцент1 38" xfId="3564"/>
    <cellStyle name="Акцент1 4" xfId="480"/>
    <cellStyle name="Акцент1 5" xfId="481"/>
    <cellStyle name="Акцент1 6" xfId="482"/>
    <cellStyle name="Акцент1 7" xfId="483"/>
    <cellStyle name="Акцент1 8" xfId="484"/>
    <cellStyle name="Акцент1 9" xfId="485"/>
    <cellStyle name="Акцент2 1" xfId="486"/>
    <cellStyle name="Акцент2 10" xfId="487"/>
    <cellStyle name="Акцент2 11" xfId="488"/>
    <cellStyle name="Акцент2 12" xfId="489"/>
    <cellStyle name="Акцент2 13" xfId="490"/>
    <cellStyle name="Акцент2 14" xfId="491"/>
    <cellStyle name="Акцент2 15" xfId="492"/>
    <cellStyle name="Акцент2 16" xfId="493"/>
    <cellStyle name="Акцент2 17" xfId="494"/>
    <cellStyle name="Акцент2 18" xfId="495"/>
    <cellStyle name="Акцент2 19" xfId="496"/>
    <cellStyle name="Акцент2 2" xfId="497"/>
    <cellStyle name="Акцент2 20" xfId="498"/>
    <cellStyle name="Акцент2 21" xfId="499"/>
    <cellStyle name="Акцент2 22" xfId="500"/>
    <cellStyle name="Акцент2 23" xfId="501"/>
    <cellStyle name="Акцент2 24" xfId="502"/>
    <cellStyle name="Акцент2 25" xfId="3565"/>
    <cellStyle name="Акцент2 25 2" xfId="3566"/>
    <cellStyle name="Акцент2 26" xfId="3567"/>
    <cellStyle name="Акцент2 27" xfId="3568"/>
    <cellStyle name="Акцент2 28" xfId="3569"/>
    <cellStyle name="Акцент2 29" xfId="3570"/>
    <cellStyle name="Акцент2 3" xfId="503"/>
    <cellStyle name="Акцент2 30" xfId="3571"/>
    <cellStyle name="Акцент2 31" xfId="3572"/>
    <cellStyle name="Акцент2 32" xfId="3573"/>
    <cellStyle name="Акцент2 33" xfId="3574"/>
    <cellStyle name="Акцент2 34" xfId="3575"/>
    <cellStyle name="Акцент2 35" xfId="3576"/>
    <cellStyle name="Акцент2 36" xfId="3577"/>
    <cellStyle name="Акцент2 37" xfId="3578"/>
    <cellStyle name="Акцент2 38" xfId="3579"/>
    <cellStyle name="Акцент2 4" xfId="504"/>
    <cellStyle name="Акцент2 5" xfId="505"/>
    <cellStyle name="Акцент2 6" xfId="506"/>
    <cellStyle name="Акцент2 7" xfId="507"/>
    <cellStyle name="Акцент2 8" xfId="508"/>
    <cellStyle name="Акцент2 9" xfId="509"/>
    <cellStyle name="Акцент3 1" xfId="510"/>
    <cellStyle name="Акцент3 10" xfId="511"/>
    <cellStyle name="Акцент3 11" xfId="512"/>
    <cellStyle name="Акцент3 12" xfId="513"/>
    <cellStyle name="Акцент3 13" xfId="514"/>
    <cellStyle name="Акцент3 14" xfId="515"/>
    <cellStyle name="Акцент3 15" xfId="516"/>
    <cellStyle name="Акцент3 16" xfId="517"/>
    <cellStyle name="Акцент3 17" xfId="518"/>
    <cellStyle name="Акцент3 18" xfId="519"/>
    <cellStyle name="Акцент3 19" xfId="520"/>
    <cellStyle name="Акцент3 2" xfId="521"/>
    <cellStyle name="Акцент3 20" xfId="522"/>
    <cellStyle name="Акцент3 21" xfId="523"/>
    <cellStyle name="Акцент3 22" xfId="524"/>
    <cellStyle name="Акцент3 23" xfId="525"/>
    <cellStyle name="Акцент3 24" xfId="526"/>
    <cellStyle name="Акцент3 25" xfId="3580"/>
    <cellStyle name="Акцент3 25 2" xfId="3581"/>
    <cellStyle name="Акцент3 26" xfId="3582"/>
    <cellStyle name="Акцент3 27" xfId="3583"/>
    <cellStyle name="Акцент3 28" xfId="3584"/>
    <cellStyle name="Акцент3 29" xfId="3585"/>
    <cellStyle name="Акцент3 3" xfId="527"/>
    <cellStyle name="Акцент3 30" xfId="3586"/>
    <cellStyle name="Акцент3 31" xfId="3587"/>
    <cellStyle name="Акцент3 32" xfId="3588"/>
    <cellStyle name="Акцент3 33" xfId="3589"/>
    <cellStyle name="Акцент3 34" xfId="3590"/>
    <cellStyle name="Акцент3 35" xfId="3591"/>
    <cellStyle name="Акцент3 36" xfId="3592"/>
    <cellStyle name="Акцент3 37" xfId="3593"/>
    <cellStyle name="Акцент3 38" xfId="3594"/>
    <cellStyle name="Акцент3 4" xfId="528"/>
    <cellStyle name="Акцент3 5" xfId="529"/>
    <cellStyle name="Акцент3 6" xfId="530"/>
    <cellStyle name="Акцент3 7" xfId="531"/>
    <cellStyle name="Акцент3 8" xfId="532"/>
    <cellStyle name="Акцент3 9" xfId="533"/>
    <cellStyle name="Акцент4 1" xfId="534"/>
    <cellStyle name="Акцент4 10" xfId="535"/>
    <cellStyle name="Акцент4 11" xfId="536"/>
    <cellStyle name="Акцент4 12" xfId="537"/>
    <cellStyle name="Акцент4 13" xfId="538"/>
    <cellStyle name="Акцент4 14" xfId="539"/>
    <cellStyle name="Акцент4 15" xfId="540"/>
    <cellStyle name="Акцент4 16" xfId="541"/>
    <cellStyle name="Акцент4 17" xfId="542"/>
    <cellStyle name="Акцент4 18" xfId="543"/>
    <cellStyle name="Акцент4 19" xfId="544"/>
    <cellStyle name="Акцент4 2" xfId="545"/>
    <cellStyle name="Акцент4 20" xfId="546"/>
    <cellStyle name="Акцент4 21" xfId="547"/>
    <cellStyle name="Акцент4 22" xfId="548"/>
    <cellStyle name="Акцент4 23" xfId="549"/>
    <cellStyle name="Акцент4 24" xfId="550"/>
    <cellStyle name="Акцент4 25" xfId="3595"/>
    <cellStyle name="Акцент4 25 2" xfId="3596"/>
    <cellStyle name="Акцент4 26" xfId="3597"/>
    <cellStyle name="Акцент4 27" xfId="3598"/>
    <cellStyle name="Акцент4 28" xfId="3599"/>
    <cellStyle name="Акцент4 29" xfId="3600"/>
    <cellStyle name="Акцент4 3" xfId="551"/>
    <cellStyle name="Акцент4 30" xfId="3601"/>
    <cellStyle name="Акцент4 31" xfId="3602"/>
    <cellStyle name="Акцент4 32" xfId="3603"/>
    <cellStyle name="Акцент4 33" xfId="3604"/>
    <cellStyle name="Акцент4 34" xfId="3605"/>
    <cellStyle name="Акцент4 35" xfId="3606"/>
    <cellStyle name="Акцент4 36" xfId="3607"/>
    <cellStyle name="Акцент4 37" xfId="3608"/>
    <cellStyle name="Акцент4 38" xfId="3609"/>
    <cellStyle name="Акцент4 4" xfId="552"/>
    <cellStyle name="Акцент4 5" xfId="553"/>
    <cellStyle name="Акцент4 6" xfId="554"/>
    <cellStyle name="Акцент4 7" xfId="555"/>
    <cellStyle name="Акцент4 8" xfId="556"/>
    <cellStyle name="Акцент4 9" xfId="557"/>
    <cellStyle name="Акцент5 1" xfId="558"/>
    <cellStyle name="Акцент5 10" xfId="559"/>
    <cellStyle name="Акцент5 11" xfId="560"/>
    <cellStyle name="Акцент5 12" xfId="561"/>
    <cellStyle name="Акцент5 13" xfId="562"/>
    <cellStyle name="Акцент5 14" xfId="563"/>
    <cellStyle name="Акцент5 15" xfId="564"/>
    <cellStyle name="Акцент5 16" xfId="565"/>
    <cellStyle name="Акцент5 17" xfId="566"/>
    <cellStyle name="Акцент5 18" xfId="567"/>
    <cellStyle name="Акцент5 19" xfId="568"/>
    <cellStyle name="Акцент5 2" xfId="569"/>
    <cellStyle name="Акцент5 20" xfId="570"/>
    <cellStyle name="Акцент5 21" xfId="571"/>
    <cellStyle name="Акцент5 22" xfId="572"/>
    <cellStyle name="Акцент5 23" xfId="573"/>
    <cellStyle name="Акцент5 24" xfId="574"/>
    <cellStyle name="Акцент5 25" xfId="3610"/>
    <cellStyle name="Акцент5 25 2" xfId="3611"/>
    <cellStyle name="Акцент5 26" xfId="3612"/>
    <cellStyle name="Акцент5 27" xfId="3613"/>
    <cellStyle name="Акцент5 28" xfId="3614"/>
    <cellStyle name="Акцент5 29" xfId="3615"/>
    <cellStyle name="Акцент5 3" xfId="575"/>
    <cellStyle name="Акцент5 30" xfId="3616"/>
    <cellStyle name="Акцент5 31" xfId="3617"/>
    <cellStyle name="Акцент5 32" xfId="3618"/>
    <cellStyle name="Акцент5 33" xfId="3619"/>
    <cellStyle name="Акцент5 34" xfId="3620"/>
    <cellStyle name="Акцент5 35" xfId="3621"/>
    <cellStyle name="Акцент5 36" xfId="3622"/>
    <cellStyle name="Акцент5 37" xfId="3623"/>
    <cellStyle name="Акцент5 38" xfId="3624"/>
    <cellStyle name="Акцент5 4" xfId="576"/>
    <cellStyle name="Акцент5 5" xfId="577"/>
    <cellStyle name="Акцент5 6" xfId="578"/>
    <cellStyle name="Акцент5 7" xfId="579"/>
    <cellStyle name="Акцент5 8" xfId="580"/>
    <cellStyle name="Акцент5 9" xfId="581"/>
    <cellStyle name="Акцент6 1" xfId="582"/>
    <cellStyle name="Акцент6 10" xfId="583"/>
    <cellStyle name="Акцент6 11" xfId="584"/>
    <cellStyle name="Акцент6 12" xfId="585"/>
    <cellStyle name="Акцент6 13" xfId="586"/>
    <cellStyle name="Акцент6 14" xfId="587"/>
    <cellStyle name="Акцент6 15" xfId="588"/>
    <cellStyle name="Акцент6 16" xfId="589"/>
    <cellStyle name="Акцент6 17" xfId="590"/>
    <cellStyle name="Акцент6 18" xfId="591"/>
    <cellStyle name="Акцент6 19" xfId="592"/>
    <cellStyle name="Акцент6 2" xfId="593"/>
    <cellStyle name="Акцент6 20" xfId="594"/>
    <cellStyle name="Акцент6 21" xfId="595"/>
    <cellStyle name="Акцент6 22" xfId="596"/>
    <cellStyle name="Акцент6 23" xfId="597"/>
    <cellStyle name="Акцент6 24" xfId="598"/>
    <cellStyle name="Акцент6 25" xfId="3625"/>
    <cellStyle name="Акцент6 25 2" xfId="3626"/>
    <cellStyle name="Акцент6 26" xfId="3627"/>
    <cellStyle name="Акцент6 27" xfId="3628"/>
    <cellStyle name="Акцент6 28" xfId="3629"/>
    <cellStyle name="Акцент6 29" xfId="3630"/>
    <cellStyle name="Акцент6 3" xfId="599"/>
    <cellStyle name="Акцент6 30" xfId="3631"/>
    <cellStyle name="Акцент6 31" xfId="3632"/>
    <cellStyle name="Акцент6 32" xfId="3633"/>
    <cellStyle name="Акцент6 33" xfId="3634"/>
    <cellStyle name="Акцент6 34" xfId="3635"/>
    <cellStyle name="Акцент6 35" xfId="3636"/>
    <cellStyle name="Акцент6 36" xfId="3637"/>
    <cellStyle name="Акцент6 37" xfId="3638"/>
    <cellStyle name="Акцент6 38" xfId="3639"/>
    <cellStyle name="Акцент6 4" xfId="600"/>
    <cellStyle name="Акцент6 5" xfId="601"/>
    <cellStyle name="Акцент6 6" xfId="602"/>
    <cellStyle name="Акцент6 7" xfId="603"/>
    <cellStyle name="Акцент6 8" xfId="604"/>
    <cellStyle name="Акцент6 9" xfId="605"/>
    <cellStyle name="Ввод  1" xfId="606"/>
    <cellStyle name="Ввод  10" xfId="607"/>
    <cellStyle name="Ввод  11" xfId="608"/>
    <cellStyle name="Ввод  12" xfId="609"/>
    <cellStyle name="Ввод  13" xfId="610"/>
    <cellStyle name="Ввод  14" xfId="611"/>
    <cellStyle name="Ввод  15" xfId="612"/>
    <cellStyle name="Ввод  16" xfId="613"/>
    <cellStyle name="Ввод  17" xfId="614"/>
    <cellStyle name="Ввод  18" xfId="615"/>
    <cellStyle name="Ввод  19" xfId="616"/>
    <cellStyle name="Ввод  2" xfId="617"/>
    <cellStyle name="Ввод  20" xfId="618"/>
    <cellStyle name="Ввод  21" xfId="619"/>
    <cellStyle name="Ввод  22" xfId="620"/>
    <cellStyle name="Ввод  23" xfId="621"/>
    <cellStyle name="Ввод  24" xfId="622"/>
    <cellStyle name="Ввод  25" xfId="3640"/>
    <cellStyle name="Ввод  25 2" xfId="3641"/>
    <cellStyle name="Ввод  26" xfId="3642"/>
    <cellStyle name="Ввод  27" xfId="3643"/>
    <cellStyle name="Ввод  28" xfId="3644"/>
    <cellStyle name="Ввод  29" xfId="3645"/>
    <cellStyle name="Ввод  3" xfId="623"/>
    <cellStyle name="Ввод  30" xfId="3646"/>
    <cellStyle name="Ввод  31" xfId="3647"/>
    <cellStyle name="Ввод  32" xfId="3648"/>
    <cellStyle name="Ввод  33" xfId="3649"/>
    <cellStyle name="Ввод  34" xfId="3650"/>
    <cellStyle name="Ввод  35" xfId="3651"/>
    <cellStyle name="Ввод  36" xfId="3652"/>
    <cellStyle name="Ввод  37" xfId="3653"/>
    <cellStyle name="Ввод  38" xfId="3654"/>
    <cellStyle name="Ввод  4" xfId="624"/>
    <cellStyle name="Ввод  5" xfId="625"/>
    <cellStyle name="Ввод  6" xfId="626"/>
    <cellStyle name="Ввод  7" xfId="627"/>
    <cellStyle name="Ввод  8" xfId="628"/>
    <cellStyle name="Ввод  9" xfId="629"/>
    <cellStyle name="Вывод 1" xfId="630"/>
    <cellStyle name="Вывод 10" xfId="631"/>
    <cellStyle name="Вывод 11" xfId="632"/>
    <cellStyle name="Вывод 12" xfId="633"/>
    <cellStyle name="Вывод 13" xfId="634"/>
    <cellStyle name="Вывод 14" xfId="635"/>
    <cellStyle name="Вывод 15" xfId="636"/>
    <cellStyle name="Вывод 16" xfId="637"/>
    <cellStyle name="Вывод 17" xfId="638"/>
    <cellStyle name="Вывод 18" xfId="639"/>
    <cellStyle name="Вывод 19" xfId="640"/>
    <cellStyle name="Вывод 2" xfId="641"/>
    <cellStyle name="Вывод 20" xfId="642"/>
    <cellStyle name="Вывод 21" xfId="643"/>
    <cellStyle name="Вывод 22" xfId="644"/>
    <cellStyle name="Вывод 23" xfId="645"/>
    <cellStyle name="Вывод 24" xfId="646"/>
    <cellStyle name="Вывод 25" xfId="3655"/>
    <cellStyle name="Вывод 25 2" xfId="3656"/>
    <cellStyle name="Вывод 26" xfId="3657"/>
    <cellStyle name="Вывод 27" xfId="3658"/>
    <cellStyle name="Вывод 28" xfId="3659"/>
    <cellStyle name="Вывод 29" xfId="3660"/>
    <cellStyle name="Вывод 3" xfId="647"/>
    <cellStyle name="Вывод 30" xfId="3661"/>
    <cellStyle name="Вывод 31" xfId="3662"/>
    <cellStyle name="Вывод 32" xfId="3663"/>
    <cellStyle name="Вывод 33" xfId="3664"/>
    <cellStyle name="Вывод 34" xfId="3665"/>
    <cellStyle name="Вывод 35" xfId="3666"/>
    <cellStyle name="Вывод 36" xfId="3667"/>
    <cellStyle name="Вывод 37" xfId="3668"/>
    <cellStyle name="Вывод 38" xfId="3669"/>
    <cellStyle name="Вывод 4" xfId="648"/>
    <cellStyle name="Вывод 5" xfId="649"/>
    <cellStyle name="Вывод 6" xfId="650"/>
    <cellStyle name="Вывод 7" xfId="651"/>
    <cellStyle name="Вывод 8" xfId="652"/>
    <cellStyle name="Вывод 9" xfId="653"/>
    <cellStyle name="Вычисление 1" xfId="654"/>
    <cellStyle name="Вычисление 10" xfId="655"/>
    <cellStyle name="Вычисление 11" xfId="656"/>
    <cellStyle name="Вычисление 12" xfId="657"/>
    <cellStyle name="Вычисление 13" xfId="658"/>
    <cellStyle name="Вычисление 14" xfId="659"/>
    <cellStyle name="Вычисление 15" xfId="660"/>
    <cellStyle name="Вычисление 16" xfId="661"/>
    <cellStyle name="Вычисление 17" xfId="662"/>
    <cellStyle name="Вычисление 18" xfId="663"/>
    <cellStyle name="Вычисление 19" xfId="664"/>
    <cellStyle name="Вычисление 2" xfId="665"/>
    <cellStyle name="Вычисление 20" xfId="666"/>
    <cellStyle name="Вычисление 21" xfId="667"/>
    <cellStyle name="Вычисление 22" xfId="668"/>
    <cellStyle name="Вычисление 23" xfId="669"/>
    <cellStyle name="Вычисление 24" xfId="670"/>
    <cellStyle name="Вычисление 25" xfId="3670"/>
    <cellStyle name="Вычисление 25 2" xfId="3671"/>
    <cellStyle name="Вычисление 26" xfId="3672"/>
    <cellStyle name="Вычисление 27" xfId="3673"/>
    <cellStyle name="Вычисление 28" xfId="3674"/>
    <cellStyle name="Вычисление 29" xfId="3675"/>
    <cellStyle name="Вычисление 3" xfId="671"/>
    <cellStyle name="Вычисление 30" xfId="3676"/>
    <cellStyle name="Вычисление 31" xfId="3677"/>
    <cellStyle name="Вычисление 32" xfId="3678"/>
    <cellStyle name="Вычисление 33" xfId="3679"/>
    <cellStyle name="Вычисление 34" xfId="3680"/>
    <cellStyle name="Вычисление 35" xfId="3681"/>
    <cellStyle name="Вычисление 36" xfId="3682"/>
    <cellStyle name="Вычисление 37" xfId="3683"/>
    <cellStyle name="Вычисление 38" xfId="3684"/>
    <cellStyle name="Вычисление 4" xfId="672"/>
    <cellStyle name="Вычисление 5" xfId="673"/>
    <cellStyle name="Вычисление 6" xfId="674"/>
    <cellStyle name="Вычисление 7" xfId="675"/>
    <cellStyle name="Вычисление 8" xfId="676"/>
    <cellStyle name="Вычисление 9" xfId="677"/>
    <cellStyle name="Гиперссылка 2" xfId="1361"/>
    <cellStyle name="Заголовок 1 1" xfId="678"/>
    <cellStyle name="Заголовок 1 10" xfId="679"/>
    <cellStyle name="Заголовок 1 11" xfId="680"/>
    <cellStyle name="Заголовок 1 12" xfId="681"/>
    <cellStyle name="Заголовок 1 13" xfId="682"/>
    <cellStyle name="Заголовок 1 14" xfId="683"/>
    <cellStyle name="Заголовок 1 15" xfId="684"/>
    <cellStyle name="Заголовок 1 16" xfId="685"/>
    <cellStyle name="Заголовок 1 17" xfId="686"/>
    <cellStyle name="Заголовок 1 18" xfId="687"/>
    <cellStyle name="Заголовок 1 19" xfId="688"/>
    <cellStyle name="Заголовок 1 2" xfId="689"/>
    <cellStyle name="Заголовок 1 20" xfId="690"/>
    <cellStyle name="Заголовок 1 21" xfId="691"/>
    <cellStyle name="Заголовок 1 22" xfId="692"/>
    <cellStyle name="Заголовок 1 23" xfId="693"/>
    <cellStyle name="Заголовок 1 24" xfId="694"/>
    <cellStyle name="Заголовок 1 25" xfId="3685"/>
    <cellStyle name="Заголовок 1 25 2" xfId="3686"/>
    <cellStyle name="Заголовок 1 26" xfId="3687"/>
    <cellStyle name="Заголовок 1 27" xfId="3688"/>
    <cellStyle name="Заголовок 1 28" xfId="3689"/>
    <cellStyle name="Заголовок 1 29" xfId="3690"/>
    <cellStyle name="Заголовок 1 3" xfId="695"/>
    <cellStyle name="Заголовок 1 30" xfId="3691"/>
    <cellStyle name="Заголовок 1 31" xfId="3692"/>
    <cellStyle name="Заголовок 1 32" xfId="3693"/>
    <cellStyle name="Заголовок 1 33" xfId="3694"/>
    <cellStyle name="Заголовок 1 34" xfId="3695"/>
    <cellStyle name="Заголовок 1 35" xfId="3696"/>
    <cellStyle name="Заголовок 1 36" xfId="3697"/>
    <cellStyle name="Заголовок 1 37" xfId="3698"/>
    <cellStyle name="Заголовок 1 38" xfId="3699"/>
    <cellStyle name="Заголовок 1 4" xfId="696"/>
    <cellStyle name="Заголовок 1 5" xfId="697"/>
    <cellStyle name="Заголовок 1 6" xfId="698"/>
    <cellStyle name="Заголовок 1 7" xfId="699"/>
    <cellStyle name="Заголовок 1 8" xfId="700"/>
    <cellStyle name="Заголовок 1 9" xfId="701"/>
    <cellStyle name="Заголовок 2 1" xfId="702"/>
    <cellStyle name="Заголовок 2 10" xfId="703"/>
    <cellStyle name="Заголовок 2 11" xfId="704"/>
    <cellStyle name="Заголовок 2 12" xfId="705"/>
    <cellStyle name="Заголовок 2 13" xfId="706"/>
    <cellStyle name="Заголовок 2 14" xfId="707"/>
    <cellStyle name="Заголовок 2 15" xfId="708"/>
    <cellStyle name="Заголовок 2 16" xfId="709"/>
    <cellStyle name="Заголовок 2 17" xfId="710"/>
    <cellStyle name="Заголовок 2 18" xfId="711"/>
    <cellStyle name="Заголовок 2 19" xfId="712"/>
    <cellStyle name="Заголовок 2 2" xfId="713"/>
    <cellStyle name="Заголовок 2 20" xfId="714"/>
    <cellStyle name="Заголовок 2 21" xfId="715"/>
    <cellStyle name="Заголовок 2 22" xfId="716"/>
    <cellStyle name="Заголовок 2 23" xfId="717"/>
    <cellStyle name="Заголовок 2 24" xfId="718"/>
    <cellStyle name="Заголовок 2 25" xfId="3700"/>
    <cellStyle name="Заголовок 2 25 2" xfId="3701"/>
    <cellStyle name="Заголовок 2 26" xfId="3702"/>
    <cellStyle name="Заголовок 2 27" xfId="3703"/>
    <cellStyle name="Заголовок 2 28" xfId="3704"/>
    <cellStyle name="Заголовок 2 29" xfId="3705"/>
    <cellStyle name="Заголовок 2 3" xfId="719"/>
    <cellStyle name="Заголовок 2 30" xfId="3706"/>
    <cellStyle name="Заголовок 2 31" xfId="3707"/>
    <cellStyle name="Заголовок 2 32" xfId="3708"/>
    <cellStyle name="Заголовок 2 33" xfId="3709"/>
    <cellStyle name="Заголовок 2 34" xfId="3710"/>
    <cellStyle name="Заголовок 2 35" xfId="3711"/>
    <cellStyle name="Заголовок 2 36" xfId="3712"/>
    <cellStyle name="Заголовок 2 37" xfId="3713"/>
    <cellStyle name="Заголовок 2 38" xfId="3714"/>
    <cellStyle name="Заголовок 2 4" xfId="720"/>
    <cellStyle name="Заголовок 2 5" xfId="721"/>
    <cellStyle name="Заголовок 2 6" xfId="722"/>
    <cellStyle name="Заголовок 2 7" xfId="723"/>
    <cellStyle name="Заголовок 2 8" xfId="724"/>
    <cellStyle name="Заголовок 2 9" xfId="725"/>
    <cellStyle name="Заголовок 3 1" xfId="726"/>
    <cellStyle name="Заголовок 3 10" xfId="727"/>
    <cellStyle name="Заголовок 3 11" xfId="728"/>
    <cellStyle name="Заголовок 3 12" xfId="729"/>
    <cellStyle name="Заголовок 3 13" xfId="730"/>
    <cellStyle name="Заголовок 3 14" xfId="731"/>
    <cellStyle name="Заголовок 3 15" xfId="732"/>
    <cellStyle name="Заголовок 3 16" xfId="733"/>
    <cellStyle name="Заголовок 3 17" xfId="734"/>
    <cellStyle name="Заголовок 3 18" xfId="735"/>
    <cellStyle name="Заголовок 3 19" xfId="736"/>
    <cellStyle name="Заголовок 3 2" xfId="737"/>
    <cellStyle name="Заголовок 3 20" xfId="738"/>
    <cellStyle name="Заголовок 3 21" xfId="739"/>
    <cellStyle name="Заголовок 3 22" xfId="740"/>
    <cellStyle name="Заголовок 3 23" xfId="741"/>
    <cellStyle name="Заголовок 3 24" xfId="742"/>
    <cellStyle name="Заголовок 3 25" xfId="3715"/>
    <cellStyle name="Заголовок 3 25 2" xfId="3716"/>
    <cellStyle name="Заголовок 3 26" xfId="3717"/>
    <cellStyle name="Заголовок 3 27" xfId="3718"/>
    <cellStyle name="Заголовок 3 28" xfId="3719"/>
    <cellStyle name="Заголовок 3 29" xfId="3720"/>
    <cellStyle name="Заголовок 3 3" xfId="743"/>
    <cellStyle name="Заголовок 3 30" xfId="3721"/>
    <cellStyle name="Заголовок 3 31" xfId="3722"/>
    <cellStyle name="Заголовок 3 32" xfId="3723"/>
    <cellStyle name="Заголовок 3 33" xfId="3724"/>
    <cellStyle name="Заголовок 3 34" xfId="3725"/>
    <cellStyle name="Заголовок 3 35" xfId="3726"/>
    <cellStyle name="Заголовок 3 36" xfId="3727"/>
    <cellStyle name="Заголовок 3 37" xfId="3728"/>
    <cellStyle name="Заголовок 3 38" xfId="3729"/>
    <cellStyle name="Заголовок 3 4" xfId="744"/>
    <cellStyle name="Заголовок 3 5" xfId="745"/>
    <cellStyle name="Заголовок 3 6" xfId="746"/>
    <cellStyle name="Заголовок 3 7" xfId="747"/>
    <cellStyle name="Заголовок 3 8" xfId="748"/>
    <cellStyle name="Заголовок 3 9" xfId="749"/>
    <cellStyle name="Заголовок 4 1" xfId="750"/>
    <cellStyle name="Заголовок 4 10" xfId="751"/>
    <cellStyle name="Заголовок 4 11" xfId="752"/>
    <cellStyle name="Заголовок 4 12" xfId="753"/>
    <cellStyle name="Заголовок 4 13" xfId="754"/>
    <cellStyle name="Заголовок 4 14" xfId="755"/>
    <cellStyle name="Заголовок 4 15" xfId="756"/>
    <cellStyle name="Заголовок 4 16" xfId="757"/>
    <cellStyle name="Заголовок 4 17" xfId="758"/>
    <cellStyle name="Заголовок 4 18" xfId="759"/>
    <cellStyle name="Заголовок 4 19" xfId="760"/>
    <cellStyle name="Заголовок 4 2" xfId="761"/>
    <cellStyle name="Заголовок 4 20" xfId="762"/>
    <cellStyle name="Заголовок 4 21" xfId="763"/>
    <cellStyle name="Заголовок 4 22" xfId="764"/>
    <cellStyle name="Заголовок 4 23" xfId="765"/>
    <cellStyle name="Заголовок 4 24" xfId="766"/>
    <cellStyle name="Заголовок 4 25" xfId="3730"/>
    <cellStyle name="Заголовок 4 25 2" xfId="3731"/>
    <cellStyle name="Заголовок 4 26" xfId="3732"/>
    <cellStyle name="Заголовок 4 27" xfId="3733"/>
    <cellStyle name="Заголовок 4 28" xfId="3734"/>
    <cellStyle name="Заголовок 4 29" xfId="3735"/>
    <cellStyle name="Заголовок 4 3" xfId="767"/>
    <cellStyle name="Заголовок 4 30" xfId="3736"/>
    <cellStyle name="Заголовок 4 31" xfId="3737"/>
    <cellStyle name="Заголовок 4 32" xfId="3738"/>
    <cellStyle name="Заголовок 4 33" xfId="3739"/>
    <cellStyle name="Заголовок 4 34" xfId="3740"/>
    <cellStyle name="Заголовок 4 35" xfId="3741"/>
    <cellStyle name="Заголовок 4 36" xfId="3742"/>
    <cellStyle name="Заголовок 4 37" xfId="3743"/>
    <cellStyle name="Заголовок 4 38" xfId="3744"/>
    <cellStyle name="Заголовок 4 4" xfId="768"/>
    <cellStyle name="Заголовок 4 5" xfId="769"/>
    <cellStyle name="Заголовок 4 6" xfId="770"/>
    <cellStyle name="Заголовок 4 7" xfId="771"/>
    <cellStyle name="Заголовок 4 8" xfId="772"/>
    <cellStyle name="Заголовок 4 9" xfId="773"/>
    <cellStyle name="Итог 1" xfId="774"/>
    <cellStyle name="Итог 10" xfId="775"/>
    <cellStyle name="Итог 11" xfId="776"/>
    <cellStyle name="Итог 12" xfId="777"/>
    <cellStyle name="Итог 13" xfId="778"/>
    <cellStyle name="Итог 14" xfId="779"/>
    <cellStyle name="Итог 15" xfId="780"/>
    <cellStyle name="Итог 16" xfId="781"/>
    <cellStyle name="Итог 17" xfId="782"/>
    <cellStyle name="Итог 18" xfId="783"/>
    <cellStyle name="Итог 19" xfId="784"/>
    <cellStyle name="Итог 2" xfId="785"/>
    <cellStyle name="Итог 20" xfId="786"/>
    <cellStyle name="Итог 21" xfId="787"/>
    <cellStyle name="Итог 22" xfId="788"/>
    <cellStyle name="Итог 23" xfId="789"/>
    <cellStyle name="Итог 24" xfId="790"/>
    <cellStyle name="Итог 25" xfId="3745"/>
    <cellStyle name="Итог 25 2" xfId="3746"/>
    <cellStyle name="Итог 26" xfId="3747"/>
    <cellStyle name="Итог 27" xfId="3748"/>
    <cellStyle name="Итог 28" xfId="3749"/>
    <cellStyle name="Итог 29" xfId="3750"/>
    <cellStyle name="Итог 3" xfId="791"/>
    <cellStyle name="Итог 30" xfId="3751"/>
    <cellStyle name="Итог 31" xfId="3752"/>
    <cellStyle name="Итог 32" xfId="3753"/>
    <cellStyle name="Итог 33" xfId="3754"/>
    <cellStyle name="Итог 34" xfId="3755"/>
    <cellStyle name="Итог 35" xfId="3756"/>
    <cellStyle name="Итог 36" xfId="3757"/>
    <cellStyle name="Итог 37" xfId="3758"/>
    <cellStyle name="Итог 38" xfId="3759"/>
    <cellStyle name="Итог 4" xfId="792"/>
    <cellStyle name="Итог 5" xfId="793"/>
    <cellStyle name="Итог 6" xfId="794"/>
    <cellStyle name="Итог 7" xfId="795"/>
    <cellStyle name="Итог 8" xfId="796"/>
    <cellStyle name="Итог 9" xfId="797"/>
    <cellStyle name="Контрольная ячейка 1" xfId="798"/>
    <cellStyle name="Контрольная ячейка 10" xfId="799"/>
    <cellStyle name="Контрольная ячейка 11" xfId="800"/>
    <cellStyle name="Контрольная ячейка 12" xfId="801"/>
    <cellStyle name="Контрольная ячейка 13" xfId="802"/>
    <cellStyle name="Контрольная ячейка 14" xfId="803"/>
    <cellStyle name="Контрольная ячейка 15" xfId="804"/>
    <cellStyle name="Контрольная ячейка 16" xfId="805"/>
    <cellStyle name="Контрольная ячейка 17" xfId="806"/>
    <cellStyle name="Контрольная ячейка 18" xfId="807"/>
    <cellStyle name="Контрольная ячейка 19" xfId="808"/>
    <cellStyle name="Контрольная ячейка 2" xfId="809"/>
    <cellStyle name="Контрольная ячейка 20" xfId="810"/>
    <cellStyle name="Контрольная ячейка 21" xfId="811"/>
    <cellStyle name="Контрольная ячейка 22" xfId="812"/>
    <cellStyle name="Контрольная ячейка 23" xfId="813"/>
    <cellStyle name="Контрольная ячейка 24" xfId="814"/>
    <cellStyle name="Контрольная ячейка 25" xfId="3760"/>
    <cellStyle name="Контрольная ячейка 25 2" xfId="3761"/>
    <cellStyle name="Контрольная ячейка 26" xfId="3762"/>
    <cellStyle name="Контрольная ячейка 27" xfId="3763"/>
    <cellStyle name="Контрольная ячейка 28" xfId="3764"/>
    <cellStyle name="Контрольная ячейка 29" xfId="3765"/>
    <cellStyle name="Контрольная ячейка 3" xfId="815"/>
    <cellStyle name="Контрольная ячейка 30" xfId="3766"/>
    <cellStyle name="Контрольная ячейка 31" xfId="3767"/>
    <cellStyle name="Контрольная ячейка 32" xfId="3768"/>
    <cellStyle name="Контрольная ячейка 33" xfId="3769"/>
    <cellStyle name="Контрольная ячейка 34" xfId="3770"/>
    <cellStyle name="Контрольная ячейка 35" xfId="3771"/>
    <cellStyle name="Контрольная ячейка 36" xfId="3772"/>
    <cellStyle name="Контрольная ячейка 37" xfId="3773"/>
    <cellStyle name="Контрольная ячейка 38" xfId="3774"/>
    <cellStyle name="Контрольная ячейка 4" xfId="816"/>
    <cellStyle name="Контрольная ячейка 5" xfId="817"/>
    <cellStyle name="Контрольная ячейка 6" xfId="818"/>
    <cellStyle name="Контрольная ячейка 7" xfId="819"/>
    <cellStyle name="Контрольная ячейка 8" xfId="820"/>
    <cellStyle name="Контрольная ячейка 9" xfId="821"/>
    <cellStyle name="Название 1" xfId="822"/>
    <cellStyle name="Название 10" xfId="823"/>
    <cellStyle name="Название 11" xfId="824"/>
    <cellStyle name="Название 12" xfId="825"/>
    <cellStyle name="Название 13" xfId="826"/>
    <cellStyle name="Название 14" xfId="827"/>
    <cellStyle name="Название 15" xfId="828"/>
    <cellStyle name="Название 16" xfId="829"/>
    <cellStyle name="Название 17" xfId="830"/>
    <cellStyle name="Название 18" xfId="831"/>
    <cellStyle name="Название 19" xfId="832"/>
    <cellStyle name="Название 2" xfId="833"/>
    <cellStyle name="Название 20" xfId="834"/>
    <cellStyle name="Название 21" xfId="835"/>
    <cellStyle name="Название 22" xfId="836"/>
    <cellStyle name="Название 23" xfId="837"/>
    <cellStyle name="Название 24" xfId="838"/>
    <cellStyle name="Название 3" xfId="839"/>
    <cellStyle name="Название 4" xfId="840"/>
    <cellStyle name="Название 5" xfId="841"/>
    <cellStyle name="Название 6" xfId="842"/>
    <cellStyle name="Название 7" xfId="843"/>
    <cellStyle name="Название 8" xfId="844"/>
    <cellStyle name="Название 9" xfId="845"/>
    <cellStyle name="Нейтральный 1" xfId="846"/>
    <cellStyle name="Нейтральный 10" xfId="847"/>
    <cellStyle name="Нейтральный 11" xfId="848"/>
    <cellStyle name="Нейтральный 12" xfId="849"/>
    <cellStyle name="Нейтральный 13" xfId="850"/>
    <cellStyle name="Нейтральный 14" xfId="851"/>
    <cellStyle name="Нейтральный 15" xfId="852"/>
    <cellStyle name="Нейтральный 16" xfId="853"/>
    <cellStyle name="Нейтральный 17" xfId="854"/>
    <cellStyle name="Нейтральный 18" xfId="855"/>
    <cellStyle name="Нейтральный 19" xfId="856"/>
    <cellStyle name="Нейтральный 2" xfId="857"/>
    <cellStyle name="Нейтральный 20" xfId="858"/>
    <cellStyle name="Нейтральный 21" xfId="859"/>
    <cellStyle name="Нейтральный 22" xfId="860"/>
    <cellStyle name="Нейтральный 23" xfId="861"/>
    <cellStyle name="Нейтральный 24" xfId="862"/>
    <cellStyle name="Нейтральный 25" xfId="3775"/>
    <cellStyle name="Нейтральный 25 2" xfId="3776"/>
    <cellStyle name="Нейтральный 26" xfId="3777"/>
    <cellStyle name="Нейтральный 27" xfId="3778"/>
    <cellStyle name="Нейтральный 28" xfId="3779"/>
    <cellStyle name="Нейтральный 29" xfId="3780"/>
    <cellStyle name="Нейтральный 3" xfId="863"/>
    <cellStyle name="Нейтральный 30" xfId="3781"/>
    <cellStyle name="Нейтральный 31" xfId="3782"/>
    <cellStyle name="Нейтральный 32" xfId="3783"/>
    <cellStyle name="Нейтральный 33" xfId="3784"/>
    <cellStyle name="Нейтральный 34" xfId="3785"/>
    <cellStyle name="Нейтральный 35" xfId="3786"/>
    <cellStyle name="Нейтральный 36" xfId="3787"/>
    <cellStyle name="Нейтральный 37" xfId="3788"/>
    <cellStyle name="Нейтральный 38" xfId="3789"/>
    <cellStyle name="Нейтральный 4" xfId="864"/>
    <cellStyle name="Нейтральный 5" xfId="865"/>
    <cellStyle name="Нейтральный 6" xfId="866"/>
    <cellStyle name="Нейтральный 7" xfId="867"/>
    <cellStyle name="Нейтральный 8" xfId="868"/>
    <cellStyle name="Нейтральный 9" xfId="869"/>
    <cellStyle name="Обычный" xfId="0" builtinId="0"/>
    <cellStyle name="Обычный 10" xfId="1126"/>
    <cellStyle name="Обычный 10 10" xfId="3790"/>
    <cellStyle name="Обычный 10 11" xfId="3791"/>
    <cellStyle name="Обычный 10 2" xfId="3792"/>
    <cellStyle name="Обычный 10 3" xfId="3793"/>
    <cellStyle name="Обычный 10 4" xfId="3794"/>
    <cellStyle name="Обычный 10 5" xfId="3795"/>
    <cellStyle name="Обычный 10 6" xfId="3796"/>
    <cellStyle name="Обычный 10 7" xfId="3797"/>
    <cellStyle name="Обычный 10 8" xfId="3798"/>
    <cellStyle name="Обычный 10 9" xfId="3799"/>
    <cellStyle name="Обычный 11" xfId="1321"/>
    <cellStyle name="Обычный 11 10" xfId="3800"/>
    <cellStyle name="Обычный 11 2" xfId="1322"/>
    <cellStyle name="Обычный 11 3" xfId="1323"/>
    <cellStyle name="Обычный 11 4" xfId="3801"/>
    <cellStyle name="Обычный 11 5" xfId="3802"/>
    <cellStyle name="Обычный 11 6" xfId="3803"/>
    <cellStyle name="Обычный 11 7" xfId="3804"/>
    <cellStyle name="Обычный 11 8" xfId="3805"/>
    <cellStyle name="Обычный 11 9" xfId="3806"/>
    <cellStyle name="Обычный 12" xfId="1125"/>
    <cellStyle name="Обычный 12 2" xfId="1324"/>
    <cellStyle name="Обычный 12 2 2" xfId="3807"/>
    <cellStyle name="Обычный 12 2 3" xfId="3808"/>
    <cellStyle name="Обычный 12 2 4" xfId="3809"/>
    <cellStyle name="Обычный 12 2 5" xfId="3810"/>
    <cellStyle name="Обычный 12 2 6" xfId="3811"/>
    <cellStyle name="Обычный 12 2 7" xfId="3812"/>
    <cellStyle name="Обычный 12 2 8" xfId="3813"/>
    <cellStyle name="Обычный 12 3" xfId="1325"/>
    <cellStyle name="Обычный 12 4" xfId="3814"/>
    <cellStyle name="Обычный 12 5" xfId="3815"/>
    <cellStyle name="Обычный 12 6" xfId="3816"/>
    <cellStyle name="Обычный 12 7" xfId="3817"/>
    <cellStyle name="Обычный 12 8" xfId="3818"/>
    <cellStyle name="Обычный 12 9" xfId="3819"/>
    <cellStyle name="Обычный 13" xfId="870"/>
    <cellStyle name="Обычный 13 2" xfId="3820"/>
    <cellStyle name="Обычный 13 3" xfId="3821"/>
    <cellStyle name="Обычный 13 4" xfId="3822"/>
    <cellStyle name="Обычный 13 5" xfId="3823"/>
    <cellStyle name="Обычный 13 6" xfId="3824"/>
    <cellStyle name="Обычный 13 7" xfId="3825"/>
    <cellStyle name="Обычный 13 8" xfId="3826"/>
    <cellStyle name="Обычный 14" xfId="1326"/>
    <cellStyle name="Обычный 14 2" xfId="1327"/>
    <cellStyle name="Обычный 14 3" xfId="1328"/>
    <cellStyle name="Обычный 14 4" xfId="3827"/>
    <cellStyle name="Обычный 14 5" xfId="3828"/>
    <cellStyle name="Обычный 14 6" xfId="3829"/>
    <cellStyle name="Обычный 15" xfId="1329"/>
    <cellStyle name="Обычный 16" xfId="1330"/>
    <cellStyle name="Обычный 17" xfId="1331"/>
    <cellStyle name="Обычный 18" xfId="1128"/>
    <cellStyle name="Обычный 19" xfId="1332"/>
    <cellStyle name="Обычный 2" xfId="871"/>
    <cellStyle name="Обычный 2 1" xfId="872"/>
    <cellStyle name="Обычный 2 10" xfId="873"/>
    <cellStyle name="Обычный 2 11" xfId="874"/>
    <cellStyle name="Обычный 2 12" xfId="875"/>
    <cellStyle name="Обычный 2 13" xfId="876"/>
    <cellStyle name="Обычный 2 14" xfId="877"/>
    <cellStyle name="Обычный 2 15" xfId="878"/>
    <cellStyle name="Обычный 2 16" xfId="879"/>
    <cellStyle name="Обычный 2 17" xfId="880"/>
    <cellStyle name="Обычный 2 18" xfId="881"/>
    <cellStyle name="Обычный 2 19" xfId="882"/>
    <cellStyle name="Обычный 2 2" xfId="883"/>
    <cellStyle name="Обычный 2 2 2" xfId="3830"/>
    <cellStyle name="Обычный 2 2 3" xfId="3831"/>
    <cellStyle name="Обычный 2 2 4" xfId="3832"/>
    <cellStyle name="Обычный 2 2 5" xfId="3833"/>
    <cellStyle name="Обычный 2 2 6" xfId="3834"/>
    <cellStyle name="Обычный 2 2 7" xfId="3835"/>
    <cellStyle name="Обычный 2 2 8" xfId="3836"/>
    <cellStyle name="Обычный 2 20" xfId="884"/>
    <cellStyle name="Обычный 2 21" xfId="885"/>
    <cellStyle name="Обычный 2 22" xfId="886"/>
    <cellStyle name="Обычный 2 23" xfId="887"/>
    <cellStyle name="Обычный 2 24" xfId="888"/>
    <cellStyle name="Обычный 2 25" xfId="3837"/>
    <cellStyle name="Обычный 2 26" xfId="3838"/>
    <cellStyle name="Обычный 2 27" xfId="3839"/>
    <cellStyle name="Обычный 2 28" xfId="3840"/>
    <cellStyle name="Обычный 2 29" xfId="3841"/>
    <cellStyle name="Обычный 2 3" xfId="889"/>
    <cellStyle name="Обычный 2 3 2" xfId="3842"/>
    <cellStyle name="Обычный 2 3 3" xfId="3843"/>
    <cellStyle name="Обычный 2 3 4" xfId="3844"/>
    <cellStyle name="Обычный 2 3 5" xfId="3845"/>
    <cellStyle name="Обычный 2 3 6" xfId="3846"/>
    <cellStyle name="Обычный 2 3 7" xfId="3847"/>
    <cellStyle name="Обычный 2 3 8" xfId="3848"/>
    <cellStyle name="Обычный 2 30" xfId="3849"/>
    <cellStyle name="Обычный 2 31" xfId="3850"/>
    <cellStyle name="Обычный 2 4" xfId="890"/>
    <cellStyle name="Обычный 2 4 2" xfId="3851"/>
    <cellStyle name="Обычный 2 4 3" xfId="3852"/>
    <cellStyle name="Обычный 2 4 4" xfId="3853"/>
    <cellStyle name="Обычный 2 4 5" xfId="3854"/>
    <cellStyle name="Обычный 2 4 6" xfId="3855"/>
    <cellStyle name="Обычный 2 4 7" xfId="3856"/>
    <cellStyle name="Обычный 2 4 8" xfId="3857"/>
    <cellStyle name="Обычный 2 5" xfId="891"/>
    <cellStyle name="Обычный 2 5 2" xfId="3858"/>
    <cellStyle name="Обычный 2 5 3" xfId="3859"/>
    <cellStyle name="Обычный 2 5 4" xfId="3860"/>
    <cellStyle name="Обычный 2 5 5" xfId="3861"/>
    <cellStyle name="Обычный 2 5 6" xfId="3862"/>
    <cellStyle name="Обычный 2 5 7" xfId="3863"/>
    <cellStyle name="Обычный 2 5 8" xfId="3864"/>
    <cellStyle name="Обычный 2 6" xfId="892"/>
    <cellStyle name="Обычный 2 6 2" xfId="3865"/>
    <cellStyle name="Обычный 2 6 3" xfId="3866"/>
    <cellStyle name="Обычный 2 6 4" xfId="3867"/>
    <cellStyle name="Обычный 2 6 5" xfId="3868"/>
    <cellStyle name="Обычный 2 6 6" xfId="3869"/>
    <cellStyle name="Обычный 2 6 7" xfId="3870"/>
    <cellStyle name="Обычный 2 6 8" xfId="3871"/>
    <cellStyle name="Обычный 2 7" xfId="893"/>
    <cellStyle name="Обычный 2 7 2" xfId="3872"/>
    <cellStyle name="Обычный 2 7 3" xfId="3873"/>
    <cellStyle name="Обычный 2 7 4" xfId="3874"/>
    <cellStyle name="Обычный 2 7 5" xfId="3875"/>
    <cellStyle name="Обычный 2 7 6" xfId="3876"/>
    <cellStyle name="Обычный 2 7 7" xfId="3877"/>
    <cellStyle name="Обычный 2 7 8" xfId="3878"/>
    <cellStyle name="Обычный 2 8" xfId="894"/>
    <cellStyle name="Обычный 2 9" xfId="895"/>
    <cellStyle name="Обычный 20" xfId="1333"/>
    <cellStyle name="Обычный 21" xfId="3879"/>
    <cellStyle name="Обычный 22" xfId="1334"/>
    <cellStyle name="Обычный 23" xfId="1335"/>
    <cellStyle name="Обычный 24" xfId="3880"/>
    <cellStyle name="Обычный 25" xfId="3881"/>
    <cellStyle name="Обычный 26" xfId="3882"/>
    <cellStyle name="Обычный 27" xfId="1336"/>
    <cellStyle name="Обычный 28" xfId="1337"/>
    <cellStyle name="Обычный 29" xfId="3883"/>
    <cellStyle name="Обычный 3" xfId="896"/>
    <cellStyle name="Обычный 3 1" xfId="897"/>
    <cellStyle name="Обычный 3 10" xfId="898"/>
    <cellStyle name="Обычный 3 10 2" xfId="3884"/>
    <cellStyle name="Обычный 3 10 3" xfId="3885"/>
    <cellStyle name="Обычный 3 10 4" xfId="3886"/>
    <cellStyle name="Обычный 3 10 5" xfId="3887"/>
    <cellStyle name="Обычный 3 10 6" xfId="3888"/>
    <cellStyle name="Обычный 3 10 7" xfId="3889"/>
    <cellStyle name="Обычный 3 10 8" xfId="3890"/>
    <cellStyle name="Обычный 3 11" xfId="899"/>
    <cellStyle name="Обычный 3 11 2" xfId="3891"/>
    <cellStyle name="Обычный 3 11 3" xfId="3892"/>
    <cellStyle name="Обычный 3 11 4" xfId="3893"/>
    <cellStyle name="Обычный 3 11 5" xfId="3894"/>
    <cellStyle name="Обычный 3 11 6" xfId="3895"/>
    <cellStyle name="Обычный 3 11 7" xfId="3896"/>
    <cellStyle name="Обычный 3 11 8" xfId="3897"/>
    <cellStyle name="Обычный 3 12" xfId="900"/>
    <cellStyle name="Обычный 3 13" xfId="901"/>
    <cellStyle name="Обычный 3 14" xfId="902"/>
    <cellStyle name="Обычный 3 15" xfId="903"/>
    <cellStyle name="Обычный 3 16" xfId="904"/>
    <cellStyle name="Обычный 3 17" xfId="905"/>
    <cellStyle name="Обычный 3 18" xfId="906"/>
    <cellStyle name="Обычный 3 19" xfId="907"/>
    <cellStyle name="Обычный 3 2" xfId="908"/>
    <cellStyle name="Обычный 3 2 10" xfId="3898"/>
    <cellStyle name="Обычный 3 2 2" xfId="3899"/>
    <cellStyle name="Обычный 3 2 2 2" xfId="3900"/>
    <cellStyle name="Обычный 3 2 2 3" xfId="3901"/>
    <cellStyle name="Обычный 3 2 3" xfId="3902"/>
    <cellStyle name="Обычный 3 2 4" xfId="3903"/>
    <cellStyle name="Обычный 3 2 5" xfId="3904"/>
    <cellStyle name="Обычный 3 2 6" xfId="3905"/>
    <cellStyle name="Обычный 3 2 7" xfId="3906"/>
    <cellStyle name="Обычный 3 2 8" xfId="3907"/>
    <cellStyle name="Обычный 3 2 9" xfId="3908"/>
    <cellStyle name="Обычный 3 20" xfId="909"/>
    <cellStyle name="Обычный 3 21" xfId="910"/>
    <cellStyle name="Обычный 3 22" xfId="911"/>
    <cellStyle name="Обычный 3 23" xfId="912"/>
    <cellStyle name="Обычный 3 24" xfId="913"/>
    <cellStyle name="Обычный 3 25" xfId="3909"/>
    <cellStyle name="Обычный 3 26" xfId="3910"/>
    <cellStyle name="Обычный 3 27" xfId="3911"/>
    <cellStyle name="Обычный 3 28" xfId="3912"/>
    <cellStyle name="Обычный 3 29" xfId="3913"/>
    <cellStyle name="Обычный 3 3" xfId="914"/>
    <cellStyle name="Обычный 3 3 10" xfId="3914"/>
    <cellStyle name="Обычный 3 3 2" xfId="3915"/>
    <cellStyle name="Обычный 3 3 2 2" xfId="3916"/>
    <cellStyle name="Обычный 3 3 2 3" xfId="3917"/>
    <cellStyle name="Обычный 3 3 3" xfId="3918"/>
    <cellStyle name="Обычный 3 3 4" xfId="3919"/>
    <cellStyle name="Обычный 3 3 5" xfId="3920"/>
    <cellStyle name="Обычный 3 3 6" xfId="3921"/>
    <cellStyle name="Обычный 3 3 7" xfId="3922"/>
    <cellStyle name="Обычный 3 3 8" xfId="3923"/>
    <cellStyle name="Обычный 3 3 9" xfId="3924"/>
    <cellStyle name="Обычный 3 30" xfId="3925"/>
    <cellStyle name="Обычный 3 31" xfId="3926"/>
    <cellStyle name="Обычный 3 4" xfId="915"/>
    <cellStyle name="Обычный 3 4 10" xfId="3927"/>
    <cellStyle name="Обычный 3 4 2" xfId="3928"/>
    <cellStyle name="Обычный 3 4 2 2" xfId="3929"/>
    <cellStyle name="Обычный 3 4 2 3" xfId="3930"/>
    <cellStyle name="Обычный 3 4 3" xfId="3931"/>
    <cellStyle name="Обычный 3 4 4" xfId="3932"/>
    <cellStyle name="Обычный 3 4 5" xfId="3933"/>
    <cellStyle name="Обычный 3 4 6" xfId="3934"/>
    <cellStyle name="Обычный 3 4 7" xfId="3935"/>
    <cellStyle name="Обычный 3 4 8" xfId="3936"/>
    <cellStyle name="Обычный 3 4 9" xfId="3937"/>
    <cellStyle name="Обычный 3 5" xfId="916"/>
    <cellStyle name="Обычный 3 5 10" xfId="3938"/>
    <cellStyle name="Обычный 3 5 2" xfId="3939"/>
    <cellStyle name="Обычный 3 5 2 2" xfId="3940"/>
    <cellStyle name="Обычный 3 5 2 3" xfId="3941"/>
    <cellStyle name="Обычный 3 5 3" xfId="3942"/>
    <cellStyle name="Обычный 3 5 4" xfId="3943"/>
    <cellStyle name="Обычный 3 5 5" xfId="3944"/>
    <cellStyle name="Обычный 3 5 6" xfId="3945"/>
    <cellStyle name="Обычный 3 5 7" xfId="3946"/>
    <cellStyle name="Обычный 3 5 8" xfId="3947"/>
    <cellStyle name="Обычный 3 5 9" xfId="3948"/>
    <cellStyle name="Обычный 3 6" xfId="917"/>
    <cellStyle name="Обычный 3 6 10" xfId="3949"/>
    <cellStyle name="Обычный 3 6 2" xfId="3950"/>
    <cellStyle name="Обычный 3 6 2 2" xfId="3951"/>
    <cellStyle name="Обычный 3 6 2 3" xfId="3952"/>
    <cellStyle name="Обычный 3 6 3" xfId="3953"/>
    <cellStyle name="Обычный 3 6 4" xfId="3954"/>
    <cellStyle name="Обычный 3 6 5" xfId="3955"/>
    <cellStyle name="Обычный 3 6 6" xfId="3956"/>
    <cellStyle name="Обычный 3 6 7" xfId="3957"/>
    <cellStyle name="Обычный 3 6 8" xfId="3958"/>
    <cellStyle name="Обычный 3 6 9" xfId="3959"/>
    <cellStyle name="Обычный 3 7" xfId="918"/>
    <cellStyle name="Обычный 3 7 10" xfId="3960"/>
    <cellStyle name="Обычный 3 7 2" xfId="3961"/>
    <cellStyle name="Обычный 3 7 2 2" xfId="3962"/>
    <cellStyle name="Обычный 3 7 2 3" xfId="3963"/>
    <cellStyle name="Обычный 3 7 3" xfId="3964"/>
    <cellStyle name="Обычный 3 7 4" xfId="3965"/>
    <cellStyle name="Обычный 3 7 5" xfId="3966"/>
    <cellStyle name="Обычный 3 7 6" xfId="3967"/>
    <cellStyle name="Обычный 3 7 7" xfId="3968"/>
    <cellStyle name="Обычный 3 7 8" xfId="3969"/>
    <cellStyle name="Обычный 3 7 9" xfId="3970"/>
    <cellStyle name="Обычный 3 8" xfId="919"/>
    <cellStyle name="Обычный 3 8 10" xfId="3971"/>
    <cellStyle name="Обычный 3 8 2" xfId="3972"/>
    <cellStyle name="Обычный 3 8 2 2" xfId="3973"/>
    <cellStyle name="Обычный 3 8 2 3" xfId="3974"/>
    <cellStyle name="Обычный 3 8 3" xfId="3975"/>
    <cellStyle name="Обычный 3 8 4" xfId="3976"/>
    <cellStyle name="Обычный 3 8 5" xfId="3977"/>
    <cellStyle name="Обычный 3 8 6" xfId="3978"/>
    <cellStyle name="Обычный 3 8 7" xfId="3979"/>
    <cellStyle name="Обычный 3 8 8" xfId="3980"/>
    <cellStyle name="Обычный 3 8 9" xfId="3981"/>
    <cellStyle name="Обычный 3 9" xfId="920"/>
    <cellStyle name="Обычный 3 9 2" xfId="3982"/>
    <cellStyle name="Обычный 3 9 3" xfId="3983"/>
    <cellStyle name="Обычный 3 9 4" xfId="3984"/>
    <cellStyle name="Обычный 3 9 5" xfId="3985"/>
    <cellStyle name="Обычный 3 9 6" xfId="3986"/>
    <cellStyle name="Обычный 3 9 7" xfId="3987"/>
    <cellStyle name="Обычный 3 9 8" xfId="3988"/>
    <cellStyle name="Обычный 3 9 9" xfId="3989"/>
    <cellStyle name="Обычный 30" xfId="3990"/>
    <cellStyle name="Обычный 30 2" xfId="3991"/>
    <cellStyle name="Обычный 30 3" xfId="3992"/>
    <cellStyle name="Обычный 30 4" xfId="3993"/>
    <cellStyle name="Обычный 31" xfId="3994"/>
    <cellStyle name="Обычный 32" xfId="3995"/>
    <cellStyle name="Обычный 33" xfId="3996"/>
    <cellStyle name="Обычный 33 2" xfId="3997"/>
    <cellStyle name="Обычный 33 3" xfId="3998"/>
    <cellStyle name="Обычный 33 4" xfId="3999"/>
    <cellStyle name="Обычный 34" xfId="4000"/>
    <cellStyle name="Обычный 35" xfId="4001"/>
    <cellStyle name="Обычный 36" xfId="4002"/>
    <cellStyle name="Обычный 37" xfId="4003"/>
    <cellStyle name="Обычный 4" xfId="921"/>
    <cellStyle name="Обычный 4 2" xfId="4004"/>
    <cellStyle name="Обычный 4 3" xfId="4005"/>
    <cellStyle name="Обычный 4 4" xfId="4006"/>
    <cellStyle name="Обычный 4 5" xfId="4007"/>
    <cellStyle name="Обычный 4 6" xfId="4008"/>
    <cellStyle name="Обычный 4 7" xfId="4009"/>
    <cellStyle name="Обычный 4 8" xfId="4010"/>
    <cellStyle name="Обычный 5" xfId="922"/>
    <cellStyle name="Обычный 5 1" xfId="923"/>
    <cellStyle name="Обычный 5 10" xfId="924"/>
    <cellStyle name="Обычный 5 11" xfId="925"/>
    <cellStyle name="Обычный 5 12" xfId="926"/>
    <cellStyle name="Обычный 5 13" xfId="927"/>
    <cellStyle name="Обычный 5 14" xfId="928"/>
    <cellStyle name="Обычный 5 15" xfId="929"/>
    <cellStyle name="Обычный 5 16" xfId="930"/>
    <cellStyle name="Обычный 5 17" xfId="931"/>
    <cellStyle name="Обычный 5 18" xfId="932"/>
    <cellStyle name="Обычный 5 19" xfId="933"/>
    <cellStyle name="Обычный 5 2" xfId="934"/>
    <cellStyle name="Обычный 5 2 2" xfId="4011"/>
    <cellStyle name="Обычный 5 2 3" xfId="4012"/>
    <cellStyle name="Обычный 5 2 4" xfId="4013"/>
    <cellStyle name="Обычный 5 2 5" xfId="4014"/>
    <cellStyle name="Обычный 5 2 6" xfId="4015"/>
    <cellStyle name="Обычный 5 2 7" xfId="4016"/>
    <cellStyle name="Обычный 5 2 8" xfId="4017"/>
    <cellStyle name="Обычный 5 2 9" xfId="4018"/>
    <cellStyle name="Обычный 5 20" xfId="935"/>
    <cellStyle name="Обычный 5 21" xfId="936"/>
    <cellStyle name="Обычный 5 22" xfId="937"/>
    <cellStyle name="Обычный 5 23" xfId="938"/>
    <cellStyle name="Обычный 5 24" xfId="939"/>
    <cellStyle name="Обычный 5 25" xfId="4019"/>
    <cellStyle name="Обычный 5 26" xfId="4020"/>
    <cellStyle name="Обычный 5 27" xfId="4021"/>
    <cellStyle name="Обычный 5 28" xfId="4022"/>
    <cellStyle name="Обычный 5 29" xfId="4023"/>
    <cellStyle name="Обычный 5 3" xfId="940"/>
    <cellStyle name="Обычный 5 3 2" xfId="4024"/>
    <cellStyle name="Обычный 5 3 3" xfId="4025"/>
    <cellStyle name="Обычный 5 3 4" xfId="4026"/>
    <cellStyle name="Обычный 5 3 5" xfId="4027"/>
    <cellStyle name="Обычный 5 3 6" xfId="4028"/>
    <cellStyle name="Обычный 5 3 7" xfId="4029"/>
    <cellStyle name="Обычный 5 3 8" xfId="4030"/>
    <cellStyle name="Обычный 5 30" xfId="4031"/>
    <cellStyle name="Обычный 5 31" xfId="4032"/>
    <cellStyle name="Обычный 5 4" xfId="941"/>
    <cellStyle name="Обычный 5 4 2" xfId="4033"/>
    <cellStyle name="Обычный 5 4 3" xfId="4034"/>
    <cellStyle name="Обычный 5 4 4" xfId="4035"/>
    <cellStyle name="Обычный 5 4 5" xfId="4036"/>
    <cellStyle name="Обычный 5 4 6" xfId="4037"/>
    <cellStyle name="Обычный 5 4 7" xfId="4038"/>
    <cellStyle name="Обычный 5 4 8" xfId="4039"/>
    <cellStyle name="Обычный 5 5" xfId="942"/>
    <cellStyle name="Обычный 5 6" xfId="943"/>
    <cellStyle name="Обычный 5 7" xfId="944"/>
    <cellStyle name="Обычный 5 8" xfId="945"/>
    <cellStyle name="Обычный 5 9" xfId="946"/>
    <cellStyle name="Обычный 6" xfId="947"/>
    <cellStyle name="Обычный 6 10" xfId="4040"/>
    <cellStyle name="Обычный 6 2" xfId="4041"/>
    <cellStyle name="Обычный 6 2 2" xfId="4042"/>
    <cellStyle name="Обычный 6 2 3" xfId="4043"/>
    <cellStyle name="Обычный 6 2 4" xfId="4044"/>
    <cellStyle name="Обычный 6 2 5" xfId="4045"/>
    <cellStyle name="Обычный 6 2 6" xfId="4046"/>
    <cellStyle name="Обычный 6 2 7" xfId="4047"/>
    <cellStyle name="Обычный 6 2 8" xfId="4048"/>
    <cellStyle name="Обычный 6 3" xfId="948"/>
    <cellStyle name="Обычный 6 3 1" xfId="949"/>
    <cellStyle name="Обычный 6 3 10" xfId="950"/>
    <cellStyle name="Обычный 6 3 11" xfId="951"/>
    <cellStyle name="Обычный 6 3 12" xfId="952"/>
    <cellStyle name="Обычный 6 3 13" xfId="953"/>
    <cellStyle name="Обычный 6 3 14" xfId="954"/>
    <cellStyle name="Обычный 6 3 15" xfId="955"/>
    <cellStyle name="Обычный 6 3 16" xfId="956"/>
    <cellStyle name="Обычный 6 3 17" xfId="957"/>
    <cellStyle name="Обычный 6 3 18" xfId="958"/>
    <cellStyle name="Обычный 6 3 19" xfId="959"/>
    <cellStyle name="Обычный 6 3 2" xfId="960"/>
    <cellStyle name="Обычный 6 3 20" xfId="961"/>
    <cellStyle name="Обычный 6 3 21" xfId="962"/>
    <cellStyle name="Обычный 6 3 22" xfId="963"/>
    <cellStyle name="Обычный 6 3 23" xfId="964"/>
    <cellStyle name="Обычный 6 3 24" xfId="965"/>
    <cellStyle name="Обычный 6 3 25" xfId="4049"/>
    <cellStyle name="Обычный 6 3 26" xfId="4050"/>
    <cellStyle name="Обычный 6 3 27" xfId="4051"/>
    <cellStyle name="Обычный 6 3 28" xfId="4052"/>
    <cellStyle name="Обычный 6 3 29" xfId="4053"/>
    <cellStyle name="Обычный 6 3 3" xfId="966"/>
    <cellStyle name="Обычный 6 3 30" xfId="4054"/>
    <cellStyle name="Обычный 6 3 31" xfId="4055"/>
    <cellStyle name="Обычный 6 3 4" xfId="967"/>
    <cellStyle name="Обычный 6 3 5" xfId="968"/>
    <cellStyle name="Обычный 6 3 6" xfId="969"/>
    <cellStyle name="Обычный 6 3 7" xfId="970"/>
    <cellStyle name="Обычный 6 3 8" xfId="971"/>
    <cellStyle name="Обычный 6 3 9" xfId="972"/>
    <cellStyle name="Обычный 6 4" xfId="4056"/>
    <cellStyle name="Обычный 6 5" xfId="4057"/>
    <cellStyle name="Обычный 6 6" xfId="4058"/>
    <cellStyle name="Обычный 6 7" xfId="4059"/>
    <cellStyle name="Обычный 6 8" xfId="4060"/>
    <cellStyle name="Обычный 6 9" xfId="4061"/>
    <cellStyle name="Обычный 7" xfId="973"/>
    <cellStyle name="Обычный 7 2" xfId="4062"/>
    <cellStyle name="Обычный 7 3" xfId="4063"/>
    <cellStyle name="Обычный 7 4" xfId="4064"/>
    <cellStyle name="Обычный 7 5" xfId="4065"/>
    <cellStyle name="Обычный 7 6" xfId="4066"/>
    <cellStyle name="Обычный 7 7" xfId="4067"/>
    <cellStyle name="Обычный 7 8" xfId="4068"/>
    <cellStyle name="Обычный 8" xfId="974"/>
    <cellStyle name="Обычный 9" xfId="975"/>
    <cellStyle name="Обычный 9 2" xfId="4339"/>
    <cellStyle name="Обычный_год_отч_запрос" xfId="1124"/>
    <cellStyle name="Обычный_Лист1" xfId="976"/>
    <cellStyle name="Плохой 1" xfId="977"/>
    <cellStyle name="Плохой 10" xfId="978"/>
    <cellStyle name="Плохой 11" xfId="979"/>
    <cellStyle name="Плохой 12" xfId="980"/>
    <cellStyle name="Плохой 13" xfId="981"/>
    <cellStyle name="Плохой 14" xfId="982"/>
    <cellStyle name="Плохой 15" xfId="983"/>
    <cellStyle name="Плохой 16" xfId="984"/>
    <cellStyle name="Плохой 17" xfId="985"/>
    <cellStyle name="Плохой 18" xfId="986"/>
    <cellStyle name="Плохой 19" xfId="987"/>
    <cellStyle name="Плохой 2" xfId="988"/>
    <cellStyle name="Плохой 20" xfId="989"/>
    <cellStyle name="Плохой 21" xfId="990"/>
    <cellStyle name="Плохой 22" xfId="991"/>
    <cellStyle name="Плохой 23" xfId="992"/>
    <cellStyle name="Плохой 24" xfId="993"/>
    <cellStyle name="Плохой 25" xfId="4069"/>
    <cellStyle name="Плохой 25 2" xfId="4070"/>
    <cellStyle name="Плохой 26" xfId="4071"/>
    <cellStyle name="Плохой 27" xfId="4072"/>
    <cellStyle name="Плохой 28" xfId="4073"/>
    <cellStyle name="Плохой 29" xfId="4074"/>
    <cellStyle name="Плохой 3" xfId="994"/>
    <cellStyle name="Плохой 30" xfId="4075"/>
    <cellStyle name="Плохой 31" xfId="4076"/>
    <cellStyle name="Плохой 32" xfId="4077"/>
    <cellStyle name="Плохой 33" xfId="4078"/>
    <cellStyle name="Плохой 34" xfId="4079"/>
    <cellStyle name="Плохой 35" xfId="4080"/>
    <cellStyle name="Плохой 36" xfId="4081"/>
    <cellStyle name="Плохой 37" xfId="4082"/>
    <cellStyle name="Плохой 38" xfId="4083"/>
    <cellStyle name="Плохой 4" xfId="995"/>
    <cellStyle name="Плохой 5" xfId="996"/>
    <cellStyle name="Плохой 6" xfId="997"/>
    <cellStyle name="Плохой 7" xfId="998"/>
    <cellStyle name="Плохой 8" xfId="999"/>
    <cellStyle name="Плохой 9" xfId="1000"/>
    <cellStyle name="Пояснение 1" xfId="1001"/>
    <cellStyle name="Пояснение 10" xfId="1002"/>
    <cellStyle name="Пояснение 11" xfId="1003"/>
    <cellStyle name="Пояснение 12" xfId="1004"/>
    <cellStyle name="Пояснение 13" xfId="1005"/>
    <cellStyle name="Пояснение 14" xfId="1006"/>
    <cellStyle name="Пояснение 15" xfId="1007"/>
    <cellStyle name="Пояснение 16" xfId="1008"/>
    <cellStyle name="Пояснение 17" xfId="1009"/>
    <cellStyle name="Пояснение 18" xfId="1010"/>
    <cellStyle name="Пояснение 19" xfId="1011"/>
    <cellStyle name="Пояснение 2" xfId="1012"/>
    <cellStyle name="Пояснение 20" xfId="1013"/>
    <cellStyle name="Пояснение 21" xfId="1014"/>
    <cellStyle name="Пояснение 22" xfId="1015"/>
    <cellStyle name="Пояснение 23" xfId="1016"/>
    <cellStyle name="Пояснение 24" xfId="1017"/>
    <cellStyle name="Пояснение 25" xfId="4084"/>
    <cellStyle name="Пояснение 25 2" xfId="4085"/>
    <cellStyle name="Пояснение 26" xfId="4086"/>
    <cellStyle name="Пояснение 27" xfId="4087"/>
    <cellStyle name="Пояснение 28" xfId="4088"/>
    <cellStyle name="Пояснение 29" xfId="4089"/>
    <cellStyle name="Пояснение 3" xfId="1018"/>
    <cellStyle name="Пояснение 30" xfId="4090"/>
    <cellStyle name="Пояснение 31" xfId="4091"/>
    <cellStyle name="Пояснение 32" xfId="4092"/>
    <cellStyle name="Пояснение 33" xfId="4093"/>
    <cellStyle name="Пояснение 34" xfId="4094"/>
    <cellStyle name="Пояснение 35" xfId="4095"/>
    <cellStyle name="Пояснение 36" xfId="4096"/>
    <cellStyle name="Пояснение 37" xfId="4097"/>
    <cellStyle name="Пояснение 38" xfId="4098"/>
    <cellStyle name="Пояснение 4" xfId="1019"/>
    <cellStyle name="Пояснение 5" xfId="1020"/>
    <cellStyle name="Пояснение 6" xfId="1021"/>
    <cellStyle name="Пояснение 7" xfId="1022"/>
    <cellStyle name="Пояснение 8" xfId="1023"/>
    <cellStyle name="Пояснение 9" xfId="1024"/>
    <cellStyle name="Примечание 1" xfId="1025"/>
    <cellStyle name="Примечание 10" xfId="1026"/>
    <cellStyle name="Примечание 10 2" xfId="4099"/>
    <cellStyle name="Примечание 10 3" xfId="4100"/>
    <cellStyle name="Примечание 10 4" xfId="4101"/>
    <cellStyle name="Примечание 10 5" xfId="4102"/>
    <cellStyle name="Примечание 10 6" xfId="4103"/>
    <cellStyle name="Примечание 10 7" xfId="4104"/>
    <cellStyle name="Примечание 10 8" xfId="4105"/>
    <cellStyle name="Примечание 11" xfId="1027"/>
    <cellStyle name="Примечание 11 2" xfId="4106"/>
    <cellStyle name="Примечание 11 3" xfId="4107"/>
    <cellStyle name="Примечание 11 4" xfId="4108"/>
    <cellStyle name="Примечание 11 5" xfId="4109"/>
    <cellStyle name="Примечание 11 6" xfId="4110"/>
    <cellStyle name="Примечание 11 7" xfId="4111"/>
    <cellStyle name="Примечание 11 8" xfId="4112"/>
    <cellStyle name="Примечание 12" xfId="1028"/>
    <cellStyle name="Примечание 12 2" xfId="4113"/>
    <cellStyle name="Примечание 12 3" xfId="4114"/>
    <cellStyle name="Примечание 12 4" xfId="4115"/>
    <cellStyle name="Примечание 12 5" xfId="4116"/>
    <cellStyle name="Примечание 12 6" xfId="4117"/>
    <cellStyle name="Примечание 12 7" xfId="4118"/>
    <cellStyle name="Примечание 12 8" xfId="4119"/>
    <cellStyle name="Примечание 13" xfId="1029"/>
    <cellStyle name="Примечание 13 2" xfId="4120"/>
    <cellStyle name="Примечание 13 3" xfId="4121"/>
    <cellStyle name="Примечание 13 4" xfId="4122"/>
    <cellStyle name="Примечание 13 5" xfId="4123"/>
    <cellStyle name="Примечание 13 6" xfId="4124"/>
    <cellStyle name="Примечание 13 7" xfId="4125"/>
    <cellStyle name="Примечание 13 8" xfId="4126"/>
    <cellStyle name="Примечание 14" xfId="1030"/>
    <cellStyle name="Примечание 14 2" xfId="4127"/>
    <cellStyle name="Примечание 14 3" xfId="4128"/>
    <cellStyle name="Примечание 14 4" xfId="4129"/>
    <cellStyle name="Примечание 14 5" xfId="4130"/>
    <cellStyle name="Примечание 14 6" xfId="4131"/>
    <cellStyle name="Примечание 14 7" xfId="4132"/>
    <cellStyle name="Примечание 14 8" xfId="4133"/>
    <cellStyle name="Примечание 15" xfId="1031"/>
    <cellStyle name="Примечание 15 2" xfId="4134"/>
    <cellStyle name="Примечание 15 3" xfId="4135"/>
    <cellStyle name="Примечание 15 4" xfId="4136"/>
    <cellStyle name="Примечание 15 5" xfId="4137"/>
    <cellStyle name="Примечание 15 6" xfId="4138"/>
    <cellStyle name="Примечание 15 7" xfId="4139"/>
    <cellStyle name="Примечание 15 8" xfId="4140"/>
    <cellStyle name="Примечание 16" xfId="1032"/>
    <cellStyle name="Примечание 16 2" xfId="4141"/>
    <cellStyle name="Примечание 16 3" xfId="4142"/>
    <cellStyle name="Примечание 16 4" xfId="4143"/>
    <cellStyle name="Примечание 16 5" xfId="4144"/>
    <cellStyle name="Примечание 16 6" xfId="4145"/>
    <cellStyle name="Примечание 16 7" xfId="4146"/>
    <cellStyle name="Примечание 16 8" xfId="4147"/>
    <cellStyle name="Примечание 17" xfId="1033"/>
    <cellStyle name="Примечание 17 2" xfId="4148"/>
    <cellStyle name="Примечание 17 3" xfId="4149"/>
    <cellStyle name="Примечание 17 4" xfId="4150"/>
    <cellStyle name="Примечание 17 5" xfId="4151"/>
    <cellStyle name="Примечание 17 6" xfId="4152"/>
    <cellStyle name="Примечание 17 7" xfId="4153"/>
    <cellStyle name="Примечание 17 8" xfId="4154"/>
    <cellStyle name="Примечание 18" xfId="1034"/>
    <cellStyle name="Примечание 18 2" xfId="4155"/>
    <cellStyle name="Примечание 18 3" xfId="4156"/>
    <cellStyle name="Примечание 18 4" xfId="4157"/>
    <cellStyle name="Примечание 18 5" xfId="4158"/>
    <cellStyle name="Примечание 18 6" xfId="4159"/>
    <cellStyle name="Примечание 18 7" xfId="4160"/>
    <cellStyle name="Примечание 18 8" xfId="4161"/>
    <cellStyle name="Примечание 19" xfId="1035"/>
    <cellStyle name="Примечание 19 2" xfId="4162"/>
    <cellStyle name="Примечание 19 3" xfId="4163"/>
    <cellStyle name="Примечание 19 4" xfId="4164"/>
    <cellStyle name="Примечание 19 5" xfId="4165"/>
    <cellStyle name="Примечание 19 6" xfId="4166"/>
    <cellStyle name="Примечание 19 7" xfId="4167"/>
    <cellStyle name="Примечание 19 8" xfId="4168"/>
    <cellStyle name="Примечание 2" xfId="1036"/>
    <cellStyle name="Примечание 2 10" xfId="4169"/>
    <cellStyle name="Примечание 2 2" xfId="4170"/>
    <cellStyle name="Примечание 2 2 2" xfId="4171"/>
    <cellStyle name="Примечание 2 2 3" xfId="4172"/>
    <cellStyle name="Примечание 2 3" xfId="4173"/>
    <cellStyle name="Примечание 2 4" xfId="4174"/>
    <cellStyle name="Примечание 2 5" xfId="4175"/>
    <cellStyle name="Примечание 2 6" xfId="4176"/>
    <cellStyle name="Примечание 2 7" xfId="4177"/>
    <cellStyle name="Примечание 2 8" xfId="4178"/>
    <cellStyle name="Примечание 2 9" xfId="4179"/>
    <cellStyle name="Примечание 20" xfId="1037"/>
    <cellStyle name="Примечание 20 2" xfId="4180"/>
    <cellStyle name="Примечание 20 3" xfId="4181"/>
    <cellStyle name="Примечание 20 4" xfId="4182"/>
    <cellStyle name="Примечание 20 5" xfId="4183"/>
    <cellStyle name="Примечание 20 6" xfId="4184"/>
    <cellStyle name="Примечание 20 7" xfId="4185"/>
    <cellStyle name="Примечание 20 8" xfId="4186"/>
    <cellStyle name="Примечание 21" xfId="1038"/>
    <cellStyle name="Примечание 21 2" xfId="4187"/>
    <cellStyle name="Примечание 21 3" xfId="4188"/>
    <cellStyle name="Примечание 21 4" xfId="4189"/>
    <cellStyle name="Примечание 21 5" xfId="4190"/>
    <cellStyle name="Примечание 21 6" xfId="4191"/>
    <cellStyle name="Примечание 21 7" xfId="4192"/>
    <cellStyle name="Примечание 21 8" xfId="4193"/>
    <cellStyle name="Примечание 22" xfId="1039"/>
    <cellStyle name="Примечание 22 2" xfId="4194"/>
    <cellStyle name="Примечание 22 3" xfId="4195"/>
    <cellStyle name="Примечание 22 4" xfId="4196"/>
    <cellStyle name="Примечание 22 5" xfId="4197"/>
    <cellStyle name="Примечание 22 6" xfId="4198"/>
    <cellStyle name="Примечание 22 7" xfId="4199"/>
    <cellStyle name="Примечание 22 8" xfId="4200"/>
    <cellStyle name="Примечание 23" xfId="1040"/>
    <cellStyle name="Примечание 23 2" xfId="4201"/>
    <cellStyle name="Примечание 23 3" xfId="4202"/>
    <cellStyle name="Примечание 23 4" xfId="4203"/>
    <cellStyle name="Примечание 23 5" xfId="4204"/>
    <cellStyle name="Примечание 23 6" xfId="4205"/>
    <cellStyle name="Примечание 23 7" xfId="4206"/>
    <cellStyle name="Примечание 23 8" xfId="4207"/>
    <cellStyle name="Примечание 24" xfId="1041"/>
    <cellStyle name="Примечание 24 2" xfId="4208"/>
    <cellStyle name="Примечание 24 3" xfId="4209"/>
    <cellStyle name="Примечание 24 4" xfId="4210"/>
    <cellStyle name="Примечание 24 5" xfId="4211"/>
    <cellStyle name="Примечание 24 6" xfId="4212"/>
    <cellStyle name="Примечание 24 7" xfId="4213"/>
    <cellStyle name="Примечание 24 8" xfId="4214"/>
    <cellStyle name="Примечание 25" xfId="1338"/>
    <cellStyle name="Примечание 25 2" xfId="4215"/>
    <cellStyle name="Примечание 25 3" xfId="4216"/>
    <cellStyle name="Примечание 25 4" xfId="4217"/>
    <cellStyle name="Примечание 25 5" xfId="4218"/>
    <cellStyle name="Примечание 25 6" xfId="4219"/>
    <cellStyle name="Примечание 25 7" xfId="4220"/>
    <cellStyle name="Примечание 25 8" xfId="4221"/>
    <cellStyle name="Примечание 25 9" xfId="4222"/>
    <cellStyle name="Примечание 26" xfId="1339"/>
    <cellStyle name="Примечание 26 2" xfId="4223"/>
    <cellStyle name="Примечание 26 3" xfId="4224"/>
    <cellStyle name="Примечание 26 4" xfId="4225"/>
    <cellStyle name="Примечание 26 5" xfId="4226"/>
    <cellStyle name="Примечание 26 6" xfId="4227"/>
    <cellStyle name="Примечание 26 7" xfId="4228"/>
    <cellStyle name="Примечание 26 8" xfId="4229"/>
    <cellStyle name="Примечание 27" xfId="1340"/>
    <cellStyle name="Примечание 27 2" xfId="4230"/>
    <cellStyle name="Примечание 27 3" xfId="4231"/>
    <cellStyle name="Примечание 27 4" xfId="4232"/>
    <cellStyle name="Примечание 27 5" xfId="4233"/>
    <cellStyle name="Примечание 27 6" xfId="4234"/>
    <cellStyle name="Примечание 27 7" xfId="4235"/>
    <cellStyle name="Примечание 27 8" xfId="4236"/>
    <cellStyle name="Примечание 28" xfId="1341"/>
    <cellStyle name="Примечание 28 2" xfId="4237"/>
    <cellStyle name="Примечание 28 3" xfId="4238"/>
    <cellStyle name="Примечание 28 4" xfId="4239"/>
    <cellStyle name="Примечание 28 5" xfId="4240"/>
    <cellStyle name="Примечание 28 6" xfId="4241"/>
    <cellStyle name="Примечание 28 7" xfId="4242"/>
    <cellStyle name="Примечание 28 8" xfId="4243"/>
    <cellStyle name="Примечание 29" xfId="1342"/>
    <cellStyle name="Примечание 3" xfId="1042"/>
    <cellStyle name="Примечание 3 2" xfId="4244"/>
    <cellStyle name="Примечание 3 3" xfId="4245"/>
    <cellStyle name="Примечание 3 4" xfId="4246"/>
    <cellStyle name="Примечание 3 5" xfId="4247"/>
    <cellStyle name="Примечание 3 6" xfId="4248"/>
    <cellStyle name="Примечание 3 7" xfId="4249"/>
    <cellStyle name="Примечание 3 8" xfId="4250"/>
    <cellStyle name="Примечание 3 9" xfId="4251"/>
    <cellStyle name="Примечание 30" xfId="1343"/>
    <cellStyle name="Примечание 31" xfId="1344"/>
    <cellStyle name="Примечание 32" xfId="1345"/>
    <cellStyle name="Примечание 33" xfId="1346"/>
    <cellStyle name="Примечание 34" xfId="1347"/>
    <cellStyle name="Примечание 35" xfId="1348"/>
    <cellStyle name="Примечание 36" xfId="1349"/>
    <cellStyle name="Примечание 37" xfId="1350"/>
    <cellStyle name="Примечание 38" xfId="1351"/>
    <cellStyle name="Примечание 39" xfId="1352"/>
    <cellStyle name="Примечание 4" xfId="1043"/>
    <cellStyle name="Примечание 4 2" xfId="4252"/>
    <cellStyle name="Примечание 4 3" xfId="4253"/>
    <cellStyle name="Примечание 4 4" xfId="4254"/>
    <cellStyle name="Примечание 4 5" xfId="4255"/>
    <cellStyle name="Примечание 4 6" xfId="4256"/>
    <cellStyle name="Примечание 4 7" xfId="4257"/>
    <cellStyle name="Примечание 4 8" xfId="4258"/>
    <cellStyle name="Примечание 40" xfId="1353"/>
    <cellStyle name="Примечание 41" xfId="1354"/>
    <cellStyle name="Примечание 42" xfId="1355"/>
    <cellStyle name="Примечание 43" xfId="1356"/>
    <cellStyle name="Примечание 44" xfId="1357"/>
    <cellStyle name="Примечание 5" xfId="1044"/>
    <cellStyle name="Примечание 5 2" xfId="4259"/>
    <cellStyle name="Примечание 5 3" xfId="4260"/>
    <cellStyle name="Примечание 5 4" xfId="4261"/>
    <cellStyle name="Примечание 5 5" xfId="4262"/>
    <cellStyle name="Примечание 5 6" xfId="4263"/>
    <cellStyle name="Примечание 5 7" xfId="4264"/>
    <cellStyle name="Примечание 5 8" xfId="4265"/>
    <cellStyle name="Примечание 6" xfId="1045"/>
    <cellStyle name="Примечание 6 2" xfId="4266"/>
    <cellStyle name="Примечание 6 3" xfId="4267"/>
    <cellStyle name="Примечание 6 4" xfId="4268"/>
    <cellStyle name="Примечание 6 5" xfId="4269"/>
    <cellStyle name="Примечание 6 6" xfId="4270"/>
    <cellStyle name="Примечание 6 7" xfId="4271"/>
    <cellStyle name="Примечание 6 8" xfId="4272"/>
    <cellStyle name="Примечание 7" xfId="1046"/>
    <cellStyle name="Примечание 7 2" xfId="4273"/>
    <cellStyle name="Примечание 7 3" xfId="4274"/>
    <cellStyle name="Примечание 7 4" xfId="4275"/>
    <cellStyle name="Примечание 7 5" xfId="4276"/>
    <cellStyle name="Примечание 7 6" xfId="4277"/>
    <cellStyle name="Примечание 7 7" xfId="4278"/>
    <cellStyle name="Примечание 7 8" xfId="4279"/>
    <cellStyle name="Примечание 8" xfId="1047"/>
    <cellStyle name="Примечание 8 2" xfId="4280"/>
    <cellStyle name="Примечание 8 3" xfId="4281"/>
    <cellStyle name="Примечание 8 4" xfId="4282"/>
    <cellStyle name="Примечание 8 5" xfId="4283"/>
    <cellStyle name="Примечание 8 6" xfId="4284"/>
    <cellStyle name="Примечание 8 7" xfId="4285"/>
    <cellStyle name="Примечание 8 8" xfId="4286"/>
    <cellStyle name="Примечание 9" xfId="1048"/>
    <cellStyle name="Примечание 9 2" xfId="4287"/>
    <cellStyle name="Примечание 9 3" xfId="4288"/>
    <cellStyle name="Примечание 9 4" xfId="4289"/>
    <cellStyle name="Примечание 9 5" xfId="4290"/>
    <cellStyle name="Примечание 9 6" xfId="4291"/>
    <cellStyle name="Примечание 9 7" xfId="4292"/>
    <cellStyle name="Примечание 9 8" xfId="4293"/>
    <cellStyle name="Процентный" xfId="1049" builtinId="5"/>
    <cellStyle name="Связанная ячейка 1" xfId="1050"/>
    <cellStyle name="Связанная ячейка 10" xfId="1051"/>
    <cellStyle name="Связанная ячейка 11" xfId="1052"/>
    <cellStyle name="Связанная ячейка 12" xfId="1053"/>
    <cellStyle name="Связанная ячейка 13" xfId="1054"/>
    <cellStyle name="Связанная ячейка 14" xfId="1055"/>
    <cellStyle name="Связанная ячейка 15" xfId="1056"/>
    <cellStyle name="Связанная ячейка 16" xfId="1057"/>
    <cellStyle name="Связанная ячейка 17" xfId="1058"/>
    <cellStyle name="Связанная ячейка 18" xfId="1059"/>
    <cellStyle name="Связанная ячейка 19" xfId="1060"/>
    <cellStyle name="Связанная ячейка 2" xfId="1061"/>
    <cellStyle name="Связанная ячейка 20" xfId="1062"/>
    <cellStyle name="Связанная ячейка 21" xfId="1063"/>
    <cellStyle name="Связанная ячейка 22" xfId="1064"/>
    <cellStyle name="Связанная ячейка 23" xfId="1065"/>
    <cellStyle name="Связанная ячейка 24" xfId="1066"/>
    <cellStyle name="Связанная ячейка 25" xfId="4294"/>
    <cellStyle name="Связанная ячейка 25 2" xfId="4295"/>
    <cellStyle name="Связанная ячейка 26" xfId="4296"/>
    <cellStyle name="Связанная ячейка 27" xfId="4297"/>
    <cellStyle name="Связанная ячейка 28" xfId="4298"/>
    <cellStyle name="Связанная ячейка 29" xfId="4299"/>
    <cellStyle name="Связанная ячейка 3" xfId="1067"/>
    <cellStyle name="Связанная ячейка 30" xfId="4300"/>
    <cellStyle name="Связанная ячейка 31" xfId="4301"/>
    <cellStyle name="Связанная ячейка 32" xfId="4302"/>
    <cellStyle name="Связанная ячейка 33" xfId="4303"/>
    <cellStyle name="Связанная ячейка 34" xfId="4304"/>
    <cellStyle name="Связанная ячейка 35" xfId="4305"/>
    <cellStyle name="Связанная ячейка 36" xfId="4306"/>
    <cellStyle name="Связанная ячейка 37" xfId="4307"/>
    <cellStyle name="Связанная ячейка 38" xfId="4308"/>
    <cellStyle name="Связанная ячейка 4" xfId="1068"/>
    <cellStyle name="Связанная ячейка 5" xfId="1069"/>
    <cellStyle name="Связанная ячейка 6" xfId="1070"/>
    <cellStyle name="Связанная ячейка 7" xfId="1071"/>
    <cellStyle name="Связанная ячейка 8" xfId="1072"/>
    <cellStyle name="Связанная ячейка 9" xfId="1073"/>
    <cellStyle name="Текст предупреждения 1" xfId="1074"/>
    <cellStyle name="Текст предупреждения 10" xfId="1075"/>
    <cellStyle name="Текст предупреждения 11" xfId="1076"/>
    <cellStyle name="Текст предупреждения 12" xfId="1077"/>
    <cellStyle name="Текст предупреждения 13" xfId="1078"/>
    <cellStyle name="Текст предупреждения 14" xfId="1079"/>
    <cellStyle name="Текст предупреждения 15" xfId="1080"/>
    <cellStyle name="Текст предупреждения 16" xfId="1081"/>
    <cellStyle name="Текст предупреждения 17" xfId="1082"/>
    <cellStyle name="Текст предупреждения 18" xfId="1083"/>
    <cellStyle name="Текст предупреждения 19" xfId="1084"/>
    <cellStyle name="Текст предупреждения 2" xfId="1085"/>
    <cellStyle name="Текст предупреждения 20" xfId="1086"/>
    <cellStyle name="Текст предупреждения 21" xfId="1087"/>
    <cellStyle name="Текст предупреждения 22" xfId="1088"/>
    <cellStyle name="Текст предупреждения 23" xfId="1089"/>
    <cellStyle name="Текст предупреждения 24" xfId="1090"/>
    <cellStyle name="Текст предупреждения 25" xfId="4309"/>
    <cellStyle name="Текст предупреждения 25 2" xfId="4310"/>
    <cellStyle name="Текст предупреждения 26" xfId="4311"/>
    <cellStyle name="Текст предупреждения 27" xfId="4312"/>
    <cellStyle name="Текст предупреждения 28" xfId="4313"/>
    <cellStyle name="Текст предупреждения 29" xfId="4314"/>
    <cellStyle name="Текст предупреждения 3" xfId="1091"/>
    <cellStyle name="Текст предупреждения 30" xfId="4315"/>
    <cellStyle name="Текст предупреждения 31" xfId="4316"/>
    <cellStyle name="Текст предупреждения 32" xfId="4317"/>
    <cellStyle name="Текст предупреждения 33" xfId="4318"/>
    <cellStyle name="Текст предупреждения 34" xfId="4319"/>
    <cellStyle name="Текст предупреждения 35" xfId="4320"/>
    <cellStyle name="Текст предупреждения 36" xfId="4321"/>
    <cellStyle name="Текст предупреждения 37" xfId="4322"/>
    <cellStyle name="Текст предупреждения 38" xfId="4323"/>
    <cellStyle name="Текст предупреждения 4" xfId="1092"/>
    <cellStyle name="Текст предупреждения 5" xfId="1093"/>
    <cellStyle name="Текст предупреждения 6" xfId="1094"/>
    <cellStyle name="Текст предупреждения 7" xfId="1095"/>
    <cellStyle name="Текст предупреждения 8" xfId="1096"/>
    <cellStyle name="Текст предупреждения 9" xfId="1097"/>
    <cellStyle name="Финансовый" xfId="1098" builtinId="3"/>
    <cellStyle name="Финансовый 2" xfId="1127"/>
    <cellStyle name="Финансовый 3" xfId="1358"/>
    <cellStyle name="Финансовый 3 2" xfId="1123"/>
    <cellStyle name="Финансовый 4" xfId="1359"/>
    <cellStyle name="Финансовый 5" xfId="1360"/>
    <cellStyle name="Хороший 1" xfId="1099"/>
    <cellStyle name="Хороший 10" xfId="1100"/>
    <cellStyle name="Хороший 11" xfId="1101"/>
    <cellStyle name="Хороший 12" xfId="1102"/>
    <cellStyle name="Хороший 13" xfId="1103"/>
    <cellStyle name="Хороший 14" xfId="1104"/>
    <cellStyle name="Хороший 15" xfId="1105"/>
    <cellStyle name="Хороший 16" xfId="1106"/>
    <cellStyle name="Хороший 17" xfId="1107"/>
    <cellStyle name="Хороший 18" xfId="1108"/>
    <cellStyle name="Хороший 19" xfId="1109"/>
    <cellStyle name="Хороший 2" xfId="1110"/>
    <cellStyle name="Хороший 20" xfId="1111"/>
    <cellStyle name="Хороший 21" xfId="1112"/>
    <cellStyle name="Хороший 22" xfId="1113"/>
    <cellStyle name="Хороший 23" xfId="1114"/>
    <cellStyle name="Хороший 24" xfId="1115"/>
    <cellStyle name="Хороший 25" xfId="4324"/>
    <cellStyle name="Хороший 25 2" xfId="4325"/>
    <cellStyle name="Хороший 26" xfId="4326"/>
    <cellStyle name="Хороший 27" xfId="4327"/>
    <cellStyle name="Хороший 28" xfId="4328"/>
    <cellStyle name="Хороший 29" xfId="4329"/>
    <cellStyle name="Хороший 3" xfId="1116"/>
    <cellStyle name="Хороший 30" xfId="4330"/>
    <cellStyle name="Хороший 31" xfId="4331"/>
    <cellStyle name="Хороший 32" xfId="4332"/>
    <cellStyle name="Хороший 33" xfId="4333"/>
    <cellStyle name="Хороший 34" xfId="4334"/>
    <cellStyle name="Хороший 35" xfId="4335"/>
    <cellStyle name="Хороший 36" xfId="4336"/>
    <cellStyle name="Хороший 37" xfId="4337"/>
    <cellStyle name="Хороший 38" xfId="4338"/>
    <cellStyle name="Хороший 4" xfId="1117"/>
    <cellStyle name="Хороший 5" xfId="1118"/>
    <cellStyle name="Хороший 6" xfId="1119"/>
    <cellStyle name="Хороший 7" xfId="1120"/>
    <cellStyle name="Хороший 8" xfId="1121"/>
    <cellStyle name="Хороший 9" xfId="1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1/AppData/Local/Temp/&#1050;&#1086;&#1087;&#1080;&#1103;%20&#1075;&#1086;&#1076;&#1086;&#1074;&#1086;&#1081;%20&#1087;&#1086;%20373_29.08%20&#1052;&#1072;&#1088;&#1080;&#1085;&#10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прос"/>
      <sheetName val="Звіт про прибутки і збитки та і"/>
      <sheetName val="Звіт про рух грошових коштів (п"/>
      <sheetName val="Примітка 6"/>
      <sheetName val="Таблиця 6.2"/>
      <sheetName val="Таблиця 6.3"/>
      <sheetName val="Примітка 7"/>
      <sheetName val="Таблиця 7.2"/>
      <sheetName val="Таблиця 7.3"/>
      <sheetName val="Примітка 8"/>
      <sheetName val="Таблиця 8.2"/>
      <sheetName val="Таблиця 8.3"/>
      <sheetName val="Примітка 9"/>
      <sheetName val="Таблиця 9.2"/>
      <sheetName val="Таблиця 9.3"/>
      <sheetName val="Таблиця 9.4"/>
      <sheetName val="Примітка 10"/>
      <sheetName val="Таблиця 10.2"/>
      <sheetName val="Таблиця 10.3"/>
      <sheetName val="Таблиця 10.4"/>
      <sheetName val="Таблиця 10.5"/>
      <sheetName val="Таблиця 10.6"/>
      <sheetName val="Таблиця 10.7"/>
      <sheetName val="Таблиця 10.8"/>
      <sheetName val="Таблиця 10.9"/>
      <sheetName val="Таблиця 10.10"/>
      <sheetName val="Примітка 11"/>
      <sheetName val="Таблиця 11.2"/>
      <sheetName val="Таблиця 11.3"/>
      <sheetName val="Таблиця 11.4"/>
      <sheetName val="Таблиця 11.5"/>
      <sheetName val="Таблиця 11.6"/>
      <sheetName val="Примітка 12"/>
      <sheetName val="Таблиця 12.2"/>
      <sheetName val="Таблиця 12.3"/>
      <sheetName val="Таблиця 12.4"/>
      <sheetName val="Таблиця 12.5"/>
      <sheetName val="Примітка 13"/>
      <sheetName val="Таблиця 13.2"/>
      <sheetName val="Таблиця 13.3"/>
      <sheetName val="Примітка 14"/>
      <sheetName val="Таблиця 14.2"/>
      <sheetName val="Таблиця 14.3"/>
      <sheetName val="Примітка 15"/>
      <sheetName val="Таблиця 15.2"/>
      <sheetName val="Примітка 16"/>
      <sheetName val="Примітка 17"/>
      <sheetName val="Таблиця 17.2"/>
      <sheetName val="Таблиця 17.3"/>
      <sheetName val="Таблиця 17.4"/>
      <sheetName val="Таблиця 17.5"/>
      <sheetName val="Таблиця 17.6"/>
      <sheetName val="Примітка 18"/>
      <sheetName val="Таблиця 18.2"/>
      <sheetName val="Примітка 19"/>
      <sheetName val="Таблиця 19.2"/>
      <sheetName val="Таблиця 19.3"/>
      <sheetName val="Таблиця 19.4"/>
      <sheetName val="Таблиця 19.5"/>
      <sheetName val="Примітка 20"/>
      <sheetName val="Примітка 21"/>
      <sheetName val="Таблиця 21.2"/>
      <sheetName val="Примітка 22"/>
      <sheetName val="Примітка 23"/>
      <sheetName val="Таблиця 23.2"/>
      <sheetName val="Примітка 24"/>
      <sheetName val="Примітка 25"/>
      <sheetName val="Примітка 26"/>
      <sheetName val="Примітка 27"/>
      <sheetName val="Примітка 28"/>
      <sheetName val="Примітка 29"/>
      <sheetName val="Примітка 30"/>
      <sheetName val="Примітка 31"/>
      <sheetName val="Примітка 32"/>
      <sheetName val="Примітка 33"/>
      <sheetName val="Примітка 34"/>
      <sheetName val="Примітка 35"/>
      <sheetName val="Таблиця 35.2"/>
      <sheetName val="Лист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I38"/>
  <sheetViews>
    <sheetView tabSelected="1" workbookViewId="0">
      <selection activeCell="F35" sqref="F35"/>
    </sheetView>
  </sheetViews>
  <sheetFormatPr defaultRowHeight="13.5"/>
  <cols>
    <col min="2" max="2" width="58" customWidth="1"/>
    <col min="3" max="3" width="13.75" customWidth="1"/>
    <col min="4" max="4" width="18.875" customWidth="1"/>
    <col min="5" max="5" width="16.625" customWidth="1"/>
    <col min="6" max="6" width="15.125" customWidth="1"/>
    <col min="7" max="7" width="16.875" customWidth="1"/>
  </cols>
  <sheetData>
    <row r="1" spans="1:9" ht="18" customHeight="1">
      <c r="A1" s="487" t="s">
        <v>592</v>
      </c>
      <c r="B1" s="487"/>
      <c r="C1" s="487"/>
      <c r="D1" s="487"/>
      <c r="E1" s="487"/>
      <c r="F1" s="334"/>
      <c r="G1" s="334"/>
    </row>
    <row r="2" spans="1:9">
      <c r="A2" s="334"/>
      <c r="B2" s="334"/>
      <c r="C2" s="334"/>
      <c r="D2" s="334"/>
      <c r="E2" s="334"/>
      <c r="F2" s="334" t="s">
        <v>505</v>
      </c>
      <c r="G2" s="12" t="s">
        <v>505</v>
      </c>
    </row>
    <row r="3" spans="1:9" ht="36" customHeight="1">
      <c r="A3" s="486" t="s">
        <v>485</v>
      </c>
      <c r="B3" s="486" t="s">
        <v>571</v>
      </c>
      <c r="C3" s="486" t="s">
        <v>574</v>
      </c>
      <c r="D3" s="486" t="s">
        <v>575</v>
      </c>
      <c r="E3" s="486"/>
      <c r="F3" s="486" t="s">
        <v>576</v>
      </c>
      <c r="G3" s="486"/>
    </row>
    <row r="4" spans="1:9" ht="28.5" customHeight="1">
      <c r="A4" s="486"/>
      <c r="B4" s="486"/>
      <c r="C4" s="486"/>
      <c r="D4" s="332" t="s">
        <v>572</v>
      </c>
      <c r="E4" s="332" t="s">
        <v>573</v>
      </c>
      <c r="F4" s="332" t="s">
        <v>572</v>
      </c>
      <c r="G4" s="332" t="s">
        <v>573</v>
      </c>
    </row>
    <row r="5" spans="1:9" ht="15" customHeight="1">
      <c r="A5" s="335">
        <v>1</v>
      </c>
      <c r="B5" s="335">
        <v>2</v>
      </c>
      <c r="C5" s="335">
        <v>3</v>
      </c>
      <c r="D5" s="335">
        <v>4</v>
      </c>
      <c r="E5" s="335">
        <v>5</v>
      </c>
      <c r="F5" s="335">
        <v>6</v>
      </c>
      <c r="G5" s="335">
        <v>7</v>
      </c>
    </row>
    <row r="6" spans="1:9" s="70" customFormat="1" ht="15" customHeight="1">
      <c r="A6" s="343" t="s">
        <v>577</v>
      </c>
      <c r="B6" s="485" t="s">
        <v>593</v>
      </c>
      <c r="C6" s="485"/>
      <c r="D6" s="485"/>
      <c r="E6" s="485"/>
      <c r="F6" s="485"/>
      <c r="G6" s="485"/>
    </row>
    <row r="7" spans="1:9" s="70" customFormat="1" ht="15" customHeight="1">
      <c r="A7" s="343" t="s">
        <v>0</v>
      </c>
      <c r="B7" s="343" t="s">
        <v>578</v>
      </c>
      <c r="C7" s="343">
        <v>81</v>
      </c>
      <c r="D7" s="342">
        <v>5030</v>
      </c>
      <c r="E7" s="365"/>
      <c r="F7" s="342"/>
      <c r="G7" s="342"/>
    </row>
    <row r="8" spans="1:9" s="70" customFormat="1" ht="15" customHeight="1">
      <c r="A8" s="343" t="s">
        <v>1</v>
      </c>
      <c r="B8" s="343" t="s">
        <v>579</v>
      </c>
      <c r="C8" s="343">
        <v>81</v>
      </c>
      <c r="D8" s="365"/>
      <c r="E8" s="342">
        <v>5040</v>
      </c>
      <c r="F8" s="342"/>
      <c r="G8" s="342"/>
      <c r="I8" s="70" t="s">
        <v>505</v>
      </c>
    </row>
    <row r="9" spans="1:9" s="70" customFormat="1" ht="15" customHeight="1">
      <c r="A9" s="343" t="s">
        <v>125</v>
      </c>
      <c r="B9" s="343" t="s">
        <v>67</v>
      </c>
      <c r="C9" s="343">
        <v>81</v>
      </c>
      <c r="D9" s="342"/>
      <c r="E9" s="342"/>
      <c r="F9" s="365"/>
      <c r="G9" s="342">
        <v>7392</v>
      </c>
    </row>
    <row r="10" spans="1:9" s="70" customFormat="1" ht="15" customHeight="1">
      <c r="A10" s="343" t="s">
        <v>580</v>
      </c>
      <c r="B10" s="485" t="s">
        <v>595</v>
      </c>
      <c r="C10" s="485"/>
      <c r="D10" s="485"/>
      <c r="E10" s="485"/>
      <c r="F10" s="485"/>
      <c r="G10" s="485"/>
    </row>
    <row r="11" spans="1:9" s="70" customFormat="1" ht="15" customHeight="1">
      <c r="A11" s="343" t="s">
        <v>2</v>
      </c>
      <c r="B11" s="343" t="s">
        <v>579</v>
      </c>
      <c r="C11" s="343">
        <v>13</v>
      </c>
      <c r="D11" s="346">
        <v>5040</v>
      </c>
      <c r="E11" s="366"/>
      <c r="F11" s="346"/>
      <c r="G11" s="343"/>
    </row>
    <row r="12" spans="1:9" s="70" customFormat="1" ht="15" customHeight="1">
      <c r="A12" s="343" t="s">
        <v>3</v>
      </c>
      <c r="B12" s="343" t="s">
        <v>578</v>
      </c>
      <c r="C12" s="343">
        <v>13</v>
      </c>
      <c r="D12" s="366"/>
      <c r="E12" s="346">
        <v>5030</v>
      </c>
      <c r="F12" s="346"/>
      <c r="G12" s="343"/>
    </row>
    <row r="13" spans="1:9" s="70" customFormat="1" ht="15" customHeight="1">
      <c r="A13" s="343" t="s">
        <v>133</v>
      </c>
      <c r="B13" s="343" t="s">
        <v>581</v>
      </c>
      <c r="C13" s="343">
        <v>13</v>
      </c>
      <c r="D13" s="346"/>
      <c r="E13" s="346"/>
      <c r="F13" s="346">
        <v>7900</v>
      </c>
      <c r="G13" s="367"/>
    </row>
    <row r="14" spans="1:9" s="70" customFormat="1" ht="15" customHeight="1">
      <c r="A14" s="343" t="s">
        <v>582</v>
      </c>
      <c r="B14" s="485" t="s">
        <v>594</v>
      </c>
      <c r="C14" s="485"/>
      <c r="D14" s="485"/>
      <c r="E14" s="485"/>
      <c r="F14" s="485"/>
      <c r="G14" s="485"/>
    </row>
    <row r="15" spans="1:9" s="70" customFormat="1" ht="15" customHeight="1">
      <c r="A15" s="343" t="s">
        <v>118</v>
      </c>
      <c r="B15" s="343" t="s">
        <v>579</v>
      </c>
      <c r="C15" s="343">
        <v>81</v>
      </c>
      <c r="D15" s="342">
        <v>5040</v>
      </c>
      <c r="E15" s="342" t="s">
        <v>505</v>
      </c>
      <c r="F15" s="342"/>
      <c r="G15" s="343"/>
    </row>
    <row r="16" spans="1:9" s="70" customFormat="1" ht="15" customHeight="1">
      <c r="A16" s="343" t="s">
        <v>120</v>
      </c>
      <c r="B16" s="343" t="s">
        <v>585</v>
      </c>
      <c r="C16" s="343">
        <v>81</v>
      </c>
      <c r="D16" s="342" t="s">
        <v>505</v>
      </c>
      <c r="E16" s="342">
        <v>3619</v>
      </c>
      <c r="F16" s="342"/>
      <c r="G16" s="343"/>
    </row>
    <row r="17" spans="1:7" s="70" customFormat="1" ht="15" customHeight="1">
      <c r="A17" s="343" t="s">
        <v>180</v>
      </c>
      <c r="B17" s="343" t="s">
        <v>67</v>
      </c>
      <c r="C17" s="343">
        <v>81</v>
      </c>
      <c r="D17" s="342"/>
      <c r="E17" s="342"/>
      <c r="F17" s="342">
        <v>7392</v>
      </c>
      <c r="G17" s="343" t="s">
        <v>505</v>
      </c>
    </row>
    <row r="18" spans="1:7" s="70" customFormat="1" ht="15" customHeight="1">
      <c r="A18" s="343" t="s">
        <v>583</v>
      </c>
      <c r="B18" s="485" t="s">
        <v>596</v>
      </c>
      <c r="C18" s="485"/>
      <c r="D18" s="485"/>
      <c r="E18" s="485"/>
      <c r="F18" s="485"/>
      <c r="G18" s="485"/>
    </row>
    <row r="19" spans="1:7" s="70" customFormat="1" ht="15" customHeight="1">
      <c r="A19" s="343" t="s">
        <v>230</v>
      </c>
      <c r="B19" s="343" t="s">
        <v>279</v>
      </c>
      <c r="C19" s="343">
        <v>15</v>
      </c>
      <c r="D19" s="342">
        <v>3521</v>
      </c>
      <c r="E19" s="342" t="s">
        <v>505</v>
      </c>
      <c r="F19" s="342"/>
      <c r="G19" s="342"/>
    </row>
    <row r="20" spans="1:7" s="70" customFormat="1" ht="15" customHeight="1">
      <c r="A20" s="343" t="s">
        <v>231</v>
      </c>
      <c r="B20" s="343" t="s">
        <v>579</v>
      </c>
      <c r="C20" s="343">
        <v>15</v>
      </c>
      <c r="D20" s="342" t="s">
        <v>505</v>
      </c>
      <c r="E20" s="342">
        <v>5040</v>
      </c>
      <c r="F20" s="342"/>
      <c r="G20" s="342"/>
    </row>
    <row r="21" spans="1:7" s="70" customFormat="1" ht="15" customHeight="1">
      <c r="A21" s="343" t="s">
        <v>450</v>
      </c>
      <c r="B21" s="343" t="s">
        <v>581</v>
      </c>
      <c r="C21" s="343">
        <v>15</v>
      </c>
      <c r="D21" s="342"/>
      <c r="E21" s="342"/>
      <c r="F21" s="342" t="s">
        <v>505</v>
      </c>
      <c r="G21" s="342">
        <v>7900</v>
      </c>
    </row>
    <row r="22" spans="1:7" s="70" customFormat="1" ht="15" customHeight="1">
      <c r="A22" s="341" t="s">
        <v>584</v>
      </c>
      <c r="B22" s="341" t="s">
        <v>598</v>
      </c>
      <c r="C22" s="341"/>
      <c r="D22" s="342"/>
      <c r="E22" s="342"/>
      <c r="F22" s="342"/>
      <c r="G22" s="342"/>
    </row>
    <row r="23" spans="1:7" s="70" customFormat="1" ht="15" customHeight="1">
      <c r="A23" s="341" t="s">
        <v>264</v>
      </c>
      <c r="B23" s="341" t="s">
        <v>597</v>
      </c>
      <c r="C23" s="341">
        <v>30088</v>
      </c>
      <c r="D23" s="342">
        <v>2400</v>
      </c>
      <c r="E23" s="342"/>
      <c r="F23" s="342"/>
      <c r="G23" s="342"/>
    </row>
    <row r="24" spans="1:7" s="70" customFormat="1" ht="15" customHeight="1">
      <c r="A24" s="341" t="s">
        <v>265</v>
      </c>
      <c r="B24" s="341" t="s">
        <v>599</v>
      </c>
      <c r="C24" s="341">
        <v>16102</v>
      </c>
      <c r="D24" s="342"/>
      <c r="E24" s="342">
        <v>2067</v>
      </c>
      <c r="F24" s="342"/>
      <c r="G24" s="342"/>
    </row>
    <row r="25" spans="1:7" s="70" customFormat="1" ht="15" customHeight="1">
      <c r="A25" s="341" t="s">
        <v>453</v>
      </c>
      <c r="B25" s="341" t="s">
        <v>601</v>
      </c>
      <c r="C25" s="341">
        <v>10360</v>
      </c>
      <c r="D25" s="342"/>
      <c r="E25" s="342">
        <v>2069</v>
      </c>
      <c r="F25" s="342"/>
      <c r="G25" s="342"/>
    </row>
    <row r="26" spans="1:7" s="70" customFormat="1" ht="15" customHeight="1">
      <c r="A26" s="344" t="s">
        <v>455</v>
      </c>
      <c r="B26" s="341" t="s">
        <v>600</v>
      </c>
      <c r="C26" s="341">
        <v>2658</v>
      </c>
      <c r="D26" s="342"/>
      <c r="E26" s="342">
        <v>2207</v>
      </c>
      <c r="F26" s="342"/>
      <c r="G26" s="342"/>
    </row>
    <row r="27" spans="1:7" s="70" customFormat="1" ht="15" customHeight="1">
      <c r="A27" s="344" t="s">
        <v>456</v>
      </c>
      <c r="B27" s="341" t="s">
        <v>602</v>
      </c>
      <c r="C27" s="341">
        <v>968</v>
      </c>
      <c r="D27" s="342"/>
      <c r="E27" s="342">
        <v>2209</v>
      </c>
      <c r="F27" s="342"/>
      <c r="G27" s="342"/>
    </row>
    <row r="28" spans="1:7" s="70" customFormat="1" ht="15" customHeight="1">
      <c r="A28" s="341" t="s">
        <v>11</v>
      </c>
      <c r="B28" s="485" t="s">
        <v>586</v>
      </c>
      <c r="C28" s="485"/>
      <c r="D28" s="485"/>
      <c r="E28" s="485"/>
      <c r="F28" s="485"/>
      <c r="G28" s="485"/>
    </row>
    <row r="29" spans="1:7" s="70" customFormat="1" ht="15" customHeight="1">
      <c r="A29" s="341" t="s">
        <v>266</v>
      </c>
      <c r="B29" s="348" t="s">
        <v>57</v>
      </c>
      <c r="C29" s="341">
        <v>12280</v>
      </c>
      <c r="D29" s="346">
        <v>6111</v>
      </c>
      <c r="E29" s="346"/>
      <c r="F29" s="341"/>
      <c r="G29" s="341"/>
    </row>
    <row r="30" spans="1:7" s="70" customFormat="1" ht="15" customHeight="1">
      <c r="A30" s="341" t="s">
        <v>267</v>
      </c>
      <c r="B30" s="341" t="s">
        <v>66</v>
      </c>
      <c r="C30" s="341">
        <v>22804</v>
      </c>
      <c r="D30" s="346">
        <v>6397</v>
      </c>
      <c r="E30" s="346"/>
      <c r="F30" s="341"/>
      <c r="G30" s="341"/>
    </row>
    <row r="31" spans="1:7" s="70" customFormat="1" ht="15" customHeight="1">
      <c r="A31" s="341" t="s">
        <v>268</v>
      </c>
      <c r="B31" s="341" t="s">
        <v>587</v>
      </c>
      <c r="C31" s="341">
        <f>SUM(C29:C30)</f>
        <v>35084</v>
      </c>
      <c r="D31" s="346"/>
      <c r="E31" s="346">
        <v>6040</v>
      </c>
      <c r="F31" s="341"/>
      <c r="G31" s="341"/>
    </row>
    <row r="32" spans="1:7" s="70" customFormat="1" ht="15" customHeight="1">
      <c r="A32" s="345" t="s">
        <v>13</v>
      </c>
      <c r="B32" s="485" t="s">
        <v>588</v>
      </c>
      <c r="C32" s="485"/>
      <c r="D32" s="485"/>
      <c r="E32" s="485"/>
      <c r="F32" s="485"/>
      <c r="G32" s="485"/>
    </row>
    <row r="33" spans="1:7" s="70" customFormat="1" ht="15" customHeight="1">
      <c r="A33" s="345" t="s">
        <v>462</v>
      </c>
      <c r="B33" s="341" t="s">
        <v>589</v>
      </c>
      <c r="C33" s="341">
        <v>15</v>
      </c>
      <c r="D33" s="346">
        <v>3621</v>
      </c>
      <c r="E33" s="346" t="s">
        <v>505</v>
      </c>
      <c r="F33" s="341"/>
      <c r="G33" s="341"/>
    </row>
    <row r="34" spans="1:7" s="70" customFormat="1" ht="15" customHeight="1">
      <c r="A34" s="345" t="s">
        <v>464</v>
      </c>
      <c r="B34" s="347" t="s">
        <v>279</v>
      </c>
      <c r="C34" s="341">
        <v>15</v>
      </c>
      <c r="D34" s="346" t="s">
        <v>505</v>
      </c>
      <c r="E34" s="346">
        <v>3521</v>
      </c>
      <c r="F34" s="341"/>
      <c r="G34" s="341"/>
    </row>
    <row r="35" spans="1:7" ht="35.25" customHeight="1">
      <c r="A35" s="1"/>
      <c r="B35" s="337"/>
      <c r="C35" s="338"/>
      <c r="D35" s="336"/>
      <c r="E35" s="336"/>
      <c r="F35" s="59"/>
    </row>
    <row r="36" spans="1:7" s="1" customFormat="1" ht="12.75">
      <c r="B36" s="150" t="s">
        <v>690</v>
      </c>
      <c r="C36" s="12"/>
      <c r="D36" s="12"/>
      <c r="E36" s="339" t="s">
        <v>605</v>
      </c>
    </row>
    <row r="37" spans="1:7" s="1" customFormat="1" ht="27.75" customHeight="1">
      <c r="B37" s="150" t="s">
        <v>505</v>
      </c>
      <c r="C37" s="12"/>
      <c r="D37" s="340" t="s">
        <v>505</v>
      </c>
      <c r="E37" s="339"/>
    </row>
    <row r="38" spans="1:7" s="1" customFormat="1" ht="12.75">
      <c r="B38" s="150" t="s">
        <v>590</v>
      </c>
      <c r="C38" s="12"/>
      <c r="D38" s="339"/>
      <c r="E38" s="339" t="s">
        <v>591</v>
      </c>
    </row>
  </sheetData>
  <mergeCells count="12">
    <mergeCell ref="F3:G3"/>
    <mergeCell ref="A1:E1"/>
    <mergeCell ref="A3:A4"/>
    <mergeCell ref="B3:B4"/>
    <mergeCell ref="C3:C4"/>
    <mergeCell ref="D3:E3"/>
    <mergeCell ref="B28:G28"/>
    <mergeCell ref="B32:G32"/>
    <mergeCell ref="B6:G6"/>
    <mergeCell ref="B10:G10"/>
    <mergeCell ref="B14:G14"/>
    <mergeCell ref="B18:G18"/>
  </mergeCells>
  <pageMargins left="0.78740157480314965" right="0.19685039370078741" top="0.78740157480314965"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sheetPr>
    <tabColor rgb="FFFFFF00"/>
  </sheetPr>
  <dimension ref="A1:D196"/>
  <sheetViews>
    <sheetView topLeftCell="A16" workbookViewId="0">
      <selection activeCell="F42" sqref="F42"/>
    </sheetView>
  </sheetViews>
  <sheetFormatPr defaultColWidth="10.75" defaultRowHeight="12.75"/>
  <cols>
    <col min="1" max="1" width="5.75" style="1" customWidth="1"/>
    <col min="2" max="2" width="54.375" style="1" customWidth="1"/>
    <col min="3" max="3" width="10.75" style="1"/>
    <col min="4" max="4" width="11.875" style="1" customWidth="1"/>
    <col min="5" max="5" width="4.25" style="1" customWidth="1"/>
    <col min="6" max="16384" width="10.75" style="1"/>
  </cols>
  <sheetData>
    <row r="1" spans="1:4">
      <c r="A1" s="38"/>
    </row>
    <row r="2" spans="1:4" ht="23.25" customHeight="1">
      <c r="A2" s="513" t="s">
        <v>694</v>
      </c>
      <c r="B2" s="513"/>
      <c r="C2" s="148"/>
      <c r="D2" s="148"/>
    </row>
    <row r="3" spans="1:4" ht="27" customHeight="1">
      <c r="A3" s="1" t="s">
        <v>695</v>
      </c>
    </row>
    <row r="4" spans="1:4">
      <c r="D4" s="51" t="s">
        <v>123</v>
      </c>
    </row>
    <row r="5" spans="1:4" ht="15" customHeight="1">
      <c r="A5" s="452" t="s">
        <v>124</v>
      </c>
      <c r="B5" s="452" t="s">
        <v>20</v>
      </c>
      <c r="C5" s="454" t="s">
        <v>629</v>
      </c>
      <c r="D5" s="454" t="s">
        <v>639</v>
      </c>
    </row>
    <row r="6" spans="1:4" ht="15" customHeight="1">
      <c r="A6" s="452">
        <v>1</v>
      </c>
      <c r="B6" s="452">
        <v>2</v>
      </c>
      <c r="C6" s="451">
        <v>3</v>
      </c>
      <c r="D6" s="453">
        <v>4</v>
      </c>
    </row>
    <row r="7" spans="1:4" ht="15" customHeight="1">
      <c r="A7" s="184">
        <v>1</v>
      </c>
      <c r="B7" s="452" t="s">
        <v>507</v>
      </c>
      <c r="C7" s="192">
        <v>130324.96063999998</v>
      </c>
      <c r="D7" s="192">
        <v>353719</v>
      </c>
    </row>
    <row r="8" spans="1:4" ht="15" customHeight="1">
      <c r="A8" s="184">
        <v>2</v>
      </c>
      <c r="B8" s="452" t="s">
        <v>508</v>
      </c>
      <c r="C8" s="192">
        <v>22446</v>
      </c>
      <c r="D8" s="192">
        <v>56620</v>
      </c>
    </row>
    <row r="9" spans="1:4" ht="15" customHeight="1">
      <c r="A9" s="184">
        <v>3</v>
      </c>
      <c r="B9" s="452" t="s">
        <v>152</v>
      </c>
      <c r="C9" s="192">
        <v>125896.58169000001</v>
      </c>
      <c r="D9" s="192">
        <v>119494</v>
      </c>
    </row>
    <row r="10" spans="1:4" ht="15" customHeight="1">
      <c r="A10" s="184">
        <v>4</v>
      </c>
      <c r="B10" s="452" t="s">
        <v>153</v>
      </c>
      <c r="C10" s="192">
        <v>259393.90328</v>
      </c>
      <c r="D10" s="192">
        <v>357242</v>
      </c>
    </row>
    <row r="11" spans="1:4" ht="15" customHeight="1">
      <c r="A11" s="184">
        <v>5</v>
      </c>
      <c r="B11" s="452" t="s">
        <v>640</v>
      </c>
      <c r="C11" s="192">
        <v>50223.751620000003</v>
      </c>
      <c r="D11" s="458">
        <v>0</v>
      </c>
    </row>
    <row r="12" spans="1:4" ht="15" customHeight="1">
      <c r="A12" s="184">
        <v>6</v>
      </c>
      <c r="B12" s="452" t="s">
        <v>641</v>
      </c>
      <c r="C12" s="192">
        <v>549327.83148000005</v>
      </c>
      <c r="D12" s="192">
        <v>541519</v>
      </c>
    </row>
    <row r="13" spans="1:4" ht="15" customHeight="1">
      <c r="A13" s="184">
        <v>7</v>
      </c>
      <c r="B13" s="452" t="s">
        <v>509</v>
      </c>
      <c r="C13" s="192">
        <v>-206339.14530999999</v>
      </c>
      <c r="D13" s="192">
        <v>-221673</v>
      </c>
    </row>
    <row r="14" spans="1:4" ht="15" customHeight="1">
      <c r="A14" s="452">
        <v>8</v>
      </c>
      <c r="B14" s="452" t="s">
        <v>510</v>
      </c>
      <c r="C14" s="192">
        <v>931273.88339999993</v>
      </c>
      <c r="D14" s="192">
        <v>1206921</v>
      </c>
    </row>
    <row r="15" spans="1:4" ht="15" customHeight="1">
      <c r="A15" s="74"/>
      <c r="B15" s="74"/>
      <c r="C15" s="74"/>
      <c r="D15" s="74"/>
    </row>
    <row r="16" spans="1:4">
      <c r="A16" s="74"/>
      <c r="B16" s="74"/>
      <c r="C16" s="74"/>
      <c r="D16" s="459"/>
    </row>
    <row r="17" spans="1:4">
      <c r="A17" s="516" t="s">
        <v>511</v>
      </c>
      <c r="B17" s="516"/>
      <c r="C17" s="516"/>
      <c r="D17" s="74"/>
    </row>
    <row r="18" spans="1:4">
      <c r="A18" s="74"/>
      <c r="B18" s="74"/>
      <c r="C18" s="74"/>
      <c r="D18" s="74"/>
    </row>
    <row r="19" spans="1:4" ht="15" customHeight="1">
      <c r="A19" s="452" t="s">
        <v>124</v>
      </c>
      <c r="B19" s="452" t="s">
        <v>20</v>
      </c>
      <c r="C19" s="454" t="s">
        <v>629</v>
      </c>
      <c r="D19" s="454" t="s">
        <v>639</v>
      </c>
    </row>
    <row r="20" spans="1:4" ht="15" customHeight="1">
      <c r="A20" s="452">
        <v>1</v>
      </c>
      <c r="B20" s="452">
        <v>2</v>
      </c>
      <c r="C20" s="183">
        <v>3</v>
      </c>
      <c r="D20" s="453">
        <v>4</v>
      </c>
    </row>
    <row r="21" spans="1:4" ht="15" customHeight="1">
      <c r="A21" s="184">
        <v>1</v>
      </c>
      <c r="B21" s="451" t="s">
        <v>507</v>
      </c>
      <c r="C21" s="192">
        <v>4992.0135200000004</v>
      </c>
      <c r="D21" s="192">
        <v>17984.554939999998</v>
      </c>
    </row>
    <row r="22" spans="1:4" ht="15" customHeight="1">
      <c r="A22" s="184">
        <v>2</v>
      </c>
      <c r="B22" s="451" t="s">
        <v>508</v>
      </c>
      <c r="C22" s="192">
        <v>2721.1696899999997</v>
      </c>
      <c r="D22" s="192">
        <v>5991</v>
      </c>
    </row>
    <row r="23" spans="1:4" ht="15" customHeight="1">
      <c r="A23" s="184">
        <v>3</v>
      </c>
      <c r="B23" s="451" t="s">
        <v>152</v>
      </c>
      <c r="C23" s="192">
        <v>1594.1452300000001</v>
      </c>
      <c r="D23" s="192">
        <v>9916</v>
      </c>
    </row>
    <row r="24" spans="1:4" ht="15" customHeight="1">
      <c r="A24" s="184">
        <v>4</v>
      </c>
      <c r="B24" s="451" t="s">
        <v>153</v>
      </c>
      <c r="C24" s="192">
        <v>5136.2062400000004</v>
      </c>
      <c r="D24" s="192">
        <v>31983.979739999995</v>
      </c>
    </row>
    <row r="25" spans="1:4" ht="15" customHeight="1">
      <c r="A25" s="184">
        <v>5</v>
      </c>
      <c r="B25" s="452" t="s">
        <v>640</v>
      </c>
      <c r="C25" s="192">
        <v>480.43309999999997</v>
      </c>
      <c r="D25" s="458">
        <v>0</v>
      </c>
    </row>
    <row r="26" spans="1:4" ht="15" customHeight="1">
      <c r="A26" s="184" t="s">
        <v>142</v>
      </c>
      <c r="B26" s="451" t="s">
        <v>641</v>
      </c>
      <c r="C26" s="192">
        <v>47944.472249999999</v>
      </c>
      <c r="D26" s="192">
        <v>22345</v>
      </c>
    </row>
    <row r="27" spans="1:4" ht="15" customHeight="1">
      <c r="A27" s="184" t="s">
        <v>144</v>
      </c>
      <c r="B27" s="451" t="s">
        <v>512</v>
      </c>
      <c r="C27" s="192">
        <v>62868.440029999998</v>
      </c>
      <c r="D27" s="192">
        <v>88220</v>
      </c>
    </row>
    <row r="29" spans="1:4" ht="34.5" customHeight="1">
      <c r="A29" s="515" t="s">
        <v>513</v>
      </c>
      <c r="B29" s="515"/>
      <c r="C29" s="515"/>
      <c r="D29" s="515"/>
    </row>
    <row r="30" spans="1:4" ht="26.25" customHeight="1">
      <c r="A30" s="515" t="s">
        <v>803</v>
      </c>
      <c r="B30" s="515"/>
      <c r="C30" s="515"/>
      <c r="D30" s="515"/>
    </row>
    <row r="31" spans="1:4" ht="33" customHeight="1">
      <c r="A31" s="162"/>
    </row>
    <row r="35" ht="28.5" customHeight="1"/>
    <row r="102" spans="1:1">
      <c r="A102" s="151" t="s">
        <v>16</v>
      </c>
    </row>
    <row r="196" spans="4:4">
      <c r="D196" s="54"/>
    </row>
  </sheetData>
  <sheetProtection selectLockedCells="1" selectUnlockedCells="1"/>
  <mergeCells count="4">
    <mergeCell ref="A2:B2"/>
    <mergeCell ref="A29:D29"/>
    <mergeCell ref="A17:C17"/>
    <mergeCell ref="A30:D30"/>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2:J199"/>
  <sheetViews>
    <sheetView workbookViewId="0">
      <selection activeCell="G9" sqref="G9:I9"/>
    </sheetView>
  </sheetViews>
  <sheetFormatPr defaultColWidth="9.75" defaultRowHeight="12.75"/>
  <cols>
    <col min="1" max="1" width="9.75" style="376" customWidth="1"/>
    <col min="2" max="2" width="39.375" style="376" customWidth="1"/>
    <col min="3" max="3" width="13.125" style="376" customWidth="1"/>
    <col min="4" max="4" width="10.875" style="376" customWidth="1"/>
    <col min="5" max="7" width="9.75" style="376"/>
    <col min="8" max="8" width="13" style="376" bestFit="1" customWidth="1"/>
    <col min="9" max="9" width="16.25" style="376" customWidth="1"/>
    <col min="10" max="10" width="4.25" style="376" customWidth="1"/>
    <col min="11" max="256" width="9.75" style="376"/>
    <col min="257" max="257" width="9.75" style="376" customWidth="1"/>
    <col min="258" max="258" width="20.875" style="376" customWidth="1"/>
    <col min="259" max="259" width="13.125" style="376" customWidth="1"/>
    <col min="260" max="264" width="9.75" style="376"/>
    <col min="265" max="265" width="16.25" style="376" customWidth="1"/>
    <col min="266" max="512" width="9.75" style="376"/>
    <col min="513" max="513" width="9.75" style="376" customWidth="1"/>
    <col min="514" max="514" width="20.875" style="376" customWidth="1"/>
    <col min="515" max="515" width="13.125" style="376" customWidth="1"/>
    <col min="516" max="520" width="9.75" style="376"/>
    <col min="521" max="521" width="16.25" style="376" customWidth="1"/>
    <col min="522" max="768" width="9.75" style="376"/>
    <col min="769" max="769" width="9.75" style="376" customWidth="1"/>
    <col min="770" max="770" width="20.875" style="376" customWidth="1"/>
    <col min="771" max="771" width="13.125" style="376" customWidth="1"/>
    <col min="772" max="776" width="9.75" style="376"/>
    <col min="777" max="777" width="16.25" style="376" customWidth="1"/>
    <col min="778" max="1024" width="9.75" style="376"/>
    <col min="1025" max="1025" width="9.75" style="376" customWidth="1"/>
    <col min="1026" max="1026" width="20.875" style="376" customWidth="1"/>
    <col min="1027" max="1027" width="13.125" style="376" customWidth="1"/>
    <col min="1028" max="1032" width="9.75" style="376"/>
    <col min="1033" max="1033" width="16.25" style="376" customWidth="1"/>
    <col min="1034" max="1280" width="9.75" style="376"/>
    <col min="1281" max="1281" width="9.75" style="376" customWidth="1"/>
    <col min="1282" max="1282" width="20.875" style="376" customWidth="1"/>
    <col min="1283" max="1283" width="13.125" style="376" customWidth="1"/>
    <col min="1284" max="1288" width="9.75" style="376"/>
    <col min="1289" max="1289" width="16.25" style="376" customWidth="1"/>
    <col min="1290" max="1536" width="9.75" style="376"/>
    <col min="1537" max="1537" width="9.75" style="376" customWidth="1"/>
    <col min="1538" max="1538" width="20.875" style="376" customWidth="1"/>
    <col min="1539" max="1539" width="13.125" style="376" customWidth="1"/>
    <col min="1540" max="1544" width="9.75" style="376"/>
    <col min="1545" max="1545" width="16.25" style="376" customWidth="1"/>
    <col min="1546" max="1792" width="9.75" style="376"/>
    <col min="1793" max="1793" width="9.75" style="376" customWidth="1"/>
    <col min="1794" max="1794" width="20.875" style="376" customWidth="1"/>
    <col min="1795" max="1795" width="13.125" style="376" customWidth="1"/>
    <col min="1796" max="1800" width="9.75" style="376"/>
    <col min="1801" max="1801" width="16.25" style="376" customWidth="1"/>
    <col min="1802" max="2048" width="9.75" style="376"/>
    <col min="2049" max="2049" width="9.75" style="376" customWidth="1"/>
    <col min="2050" max="2050" width="20.875" style="376" customWidth="1"/>
    <col min="2051" max="2051" width="13.125" style="376" customWidth="1"/>
    <col min="2052" max="2056" width="9.75" style="376"/>
    <col min="2057" max="2057" width="16.25" style="376" customWidth="1"/>
    <col min="2058" max="2304" width="9.75" style="376"/>
    <col min="2305" max="2305" width="9.75" style="376" customWidth="1"/>
    <col min="2306" max="2306" width="20.875" style="376" customWidth="1"/>
    <col min="2307" max="2307" width="13.125" style="376" customWidth="1"/>
    <col min="2308" max="2312" width="9.75" style="376"/>
    <col min="2313" max="2313" width="16.25" style="376" customWidth="1"/>
    <col min="2314" max="2560" width="9.75" style="376"/>
    <col min="2561" max="2561" width="9.75" style="376" customWidth="1"/>
    <col min="2562" max="2562" width="20.875" style="376" customWidth="1"/>
    <col min="2563" max="2563" width="13.125" style="376" customWidth="1"/>
    <col min="2564" max="2568" width="9.75" style="376"/>
    <col min="2569" max="2569" width="16.25" style="376" customWidth="1"/>
    <col min="2570" max="2816" width="9.75" style="376"/>
    <col min="2817" max="2817" width="9.75" style="376" customWidth="1"/>
    <col min="2818" max="2818" width="20.875" style="376" customWidth="1"/>
    <col min="2819" max="2819" width="13.125" style="376" customWidth="1"/>
    <col min="2820" max="2824" width="9.75" style="376"/>
    <col min="2825" max="2825" width="16.25" style="376" customWidth="1"/>
    <col min="2826" max="3072" width="9.75" style="376"/>
    <col min="3073" max="3073" width="9.75" style="376" customWidth="1"/>
    <col min="3074" max="3074" width="20.875" style="376" customWidth="1"/>
    <col min="3075" max="3075" width="13.125" style="376" customWidth="1"/>
    <col min="3076" max="3080" width="9.75" style="376"/>
    <col min="3081" max="3081" width="16.25" style="376" customWidth="1"/>
    <col min="3082" max="3328" width="9.75" style="376"/>
    <col min="3329" max="3329" width="9.75" style="376" customWidth="1"/>
    <col min="3330" max="3330" width="20.875" style="376" customWidth="1"/>
    <col min="3331" max="3331" width="13.125" style="376" customWidth="1"/>
    <col min="3332" max="3336" width="9.75" style="376"/>
    <col min="3337" max="3337" width="16.25" style="376" customWidth="1"/>
    <col min="3338" max="3584" width="9.75" style="376"/>
    <col min="3585" max="3585" width="9.75" style="376" customWidth="1"/>
    <col min="3586" max="3586" width="20.875" style="376" customWidth="1"/>
    <col min="3587" max="3587" width="13.125" style="376" customWidth="1"/>
    <col min="3588" max="3592" width="9.75" style="376"/>
    <col min="3593" max="3593" width="16.25" style="376" customWidth="1"/>
    <col min="3594" max="3840" width="9.75" style="376"/>
    <col min="3841" max="3841" width="9.75" style="376" customWidth="1"/>
    <col min="3842" max="3842" width="20.875" style="376" customWidth="1"/>
    <col min="3843" max="3843" width="13.125" style="376" customWidth="1"/>
    <col min="3844" max="3848" width="9.75" style="376"/>
    <col min="3849" max="3849" width="16.25" style="376" customWidth="1"/>
    <col min="3850" max="4096" width="9.75" style="376"/>
    <col min="4097" max="4097" width="9.75" style="376" customWidth="1"/>
    <col min="4098" max="4098" width="20.875" style="376" customWidth="1"/>
    <col min="4099" max="4099" width="13.125" style="376" customWidth="1"/>
    <col min="4100" max="4104" width="9.75" style="376"/>
    <col min="4105" max="4105" width="16.25" style="376" customWidth="1"/>
    <col min="4106" max="4352" width="9.75" style="376"/>
    <col min="4353" max="4353" width="9.75" style="376" customWidth="1"/>
    <col min="4354" max="4354" width="20.875" style="376" customWidth="1"/>
    <col min="4355" max="4355" width="13.125" style="376" customWidth="1"/>
    <col min="4356" max="4360" width="9.75" style="376"/>
    <col min="4361" max="4361" width="16.25" style="376" customWidth="1"/>
    <col min="4362" max="4608" width="9.75" style="376"/>
    <col min="4609" max="4609" width="9.75" style="376" customWidth="1"/>
    <col min="4610" max="4610" width="20.875" style="376" customWidth="1"/>
    <col min="4611" max="4611" width="13.125" style="376" customWidth="1"/>
    <col min="4612" max="4616" width="9.75" style="376"/>
    <col min="4617" max="4617" width="16.25" style="376" customWidth="1"/>
    <col min="4618" max="4864" width="9.75" style="376"/>
    <col min="4865" max="4865" width="9.75" style="376" customWidth="1"/>
    <col min="4866" max="4866" width="20.875" style="376" customWidth="1"/>
    <col min="4867" max="4867" width="13.125" style="376" customWidth="1"/>
    <col min="4868" max="4872" width="9.75" style="376"/>
    <col min="4873" max="4873" width="16.25" style="376" customWidth="1"/>
    <col min="4874" max="5120" width="9.75" style="376"/>
    <col min="5121" max="5121" width="9.75" style="376" customWidth="1"/>
    <col min="5122" max="5122" width="20.875" style="376" customWidth="1"/>
    <col min="5123" max="5123" width="13.125" style="376" customWidth="1"/>
    <col min="5124" max="5128" width="9.75" style="376"/>
    <col min="5129" max="5129" width="16.25" style="376" customWidth="1"/>
    <col min="5130" max="5376" width="9.75" style="376"/>
    <col min="5377" max="5377" width="9.75" style="376" customWidth="1"/>
    <col min="5378" max="5378" width="20.875" style="376" customWidth="1"/>
    <col min="5379" max="5379" width="13.125" style="376" customWidth="1"/>
    <col min="5380" max="5384" width="9.75" style="376"/>
    <col min="5385" max="5385" width="16.25" style="376" customWidth="1"/>
    <col min="5386" max="5632" width="9.75" style="376"/>
    <col min="5633" max="5633" width="9.75" style="376" customWidth="1"/>
    <col min="5634" max="5634" width="20.875" style="376" customWidth="1"/>
    <col min="5635" max="5635" width="13.125" style="376" customWidth="1"/>
    <col min="5636" max="5640" width="9.75" style="376"/>
    <col min="5641" max="5641" width="16.25" style="376" customWidth="1"/>
    <col min="5642" max="5888" width="9.75" style="376"/>
    <col min="5889" max="5889" width="9.75" style="376" customWidth="1"/>
    <col min="5890" max="5890" width="20.875" style="376" customWidth="1"/>
    <col min="5891" max="5891" width="13.125" style="376" customWidth="1"/>
    <col min="5892" max="5896" width="9.75" style="376"/>
    <col min="5897" max="5897" width="16.25" style="376" customWidth="1"/>
    <col min="5898" max="6144" width="9.75" style="376"/>
    <col min="6145" max="6145" width="9.75" style="376" customWidth="1"/>
    <col min="6146" max="6146" width="20.875" style="376" customWidth="1"/>
    <col min="6147" max="6147" width="13.125" style="376" customWidth="1"/>
    <col min="6148" max="6152" width="9.75" style="376"/>
    <col min="6153" max="6153" width="16.25" style="376" customWidth="1"/>
    <col min="6154" max="6400" width="9.75" style="376"/>
    <col min="6401" max="6401" width="9.75" style="376" customWidth="1"/>
    <col min="6402" max="6402" width="20.875" style="376" customWidth="1"/>
    <col min="6403" max="6403" width="13.125" style="376" customWidth="1"/>
    <col min="6404" max="6408" width="9.75" style="376"/>
    <col min="6409" max="6409" width="16.25" style="376" customWidth="1"/>
    <col min="6410" max="6656" width="9.75" style="376"/>
    <col min="6657" max="6657" width="9.75" style="376" customWidth="1"/>
    <col min="6658" max="6658" width="20.875" style="376" customWidth="1"/>
    <col min="6659" max="6659" width="13.125" style="376" customWidth="1"/>
    <col min="6660" max="6664" width="9.75" style="376"/>
    <col min="6665" max="6665" width="16.25" style="376" customWidth="1"/>
    <col min="6666" max="6912" width="9.75" style="376"/>
    <col min="6913" max="6913" width="9.75" style="376" customWidth="1"/>
    <col min="6914" max="6914" width="20.875" style="376" customWidth="1"/>
    <col min="6915" max="6915" width="13.125" style="376" customWidth="1"/>
    <col min="6916" max="6920" width="9.75" style="376"/>
    <col min="6921" max="6921" width="16.25" style="376" customWidth="1"/>
    <col min="6922" max="7168" width="9.75" style="376"/>
    <col min="7169" max="7169" width="9.75" style="376" customWidth="1"/>
    <col min="7170" max="7170" width="20.875" style="376" customWidth="1"/>
    <col min="7171" max="7171" width="13.125" style="376" customWidth="1"/>
    <col min="7172" max="7176" width="9.75" style="376"/>
    <col min="7177" max="7177" width="16.25" style="376" customWidth="1"/>
    <col min="7178" max="7424" width="9.75" style="376"/>
    <col min="7425" max="7425" width="9.75" style="376" customWidth="1"/>
    <col min="7426" max="7426" width="20.875" style="376" customWidth="1"/>
    <col min="7427" max="7427" width="13.125" style="376" customWidth="1"/>
    <col min="7428" max="7432" width="9.75" style="376"/>
    <col min="7433" max="7433" width="16.25" style="376" customWidth="1"/>
    <col min="7434" max="7680" width="9.75" style="376"/>
    <col min="7681" max="7681" width="9.75" style="376" customWidth="1"/>
    <col min="7682" max="7682" width="20.875" style="376" customWidth="1"/>
    <col min="7683" max="7683" width="13.125" style="376" customWidth="1"/>
    <col min="7684" max="7688" width="9.75" style="376"/>
    <col min="7689" max="7689" width="16.25" style="376" customWidth="1"/>
    <col min="7690" max="7936" width="9.75" style="376"/>
    <col min="7937" max="7937" width="9.75" style="376" customWidth="1"/>
    <col min="7938" max="7938" width="20.875" style="376" customWidth="1"/>
    <col min="7939" max="7939" width="13.125" style="376" customWidth="1"/>
    <col min="7940" max="7944" width="9.75" style="376"/>
    <col min="7945" max="7945" width="16.25" style="376" customWidth="1"/>
    <col min="7946" max="8192" width="9.75" style="376"/>
    <col min="8193" max="8193" width="9.75" style="376" customWidth="1"/>
    <col min="8194" max="8194" width="20.875" style="376" customWidth="1"/>
    <col min="8195" max="8195" width="13.125" style="376" customWidth="1"/>
    <col min="8196" max="8200" width="9.75" style="376"/>
    <col min="8201" max="8201" width="16.25" style="376" customWidth="1"/>
    <col min="8202" max="8448" width="9.75" style="376"/>
    <col min="8449" max="8449" width="9.75" style="376" customWidth="1"/>
    <col min="8450" max="8450" width="20.875" style="376" customWidth="1"/>
    <col min="8451" max="8451" width="13.125" style="376" customWidth="1"/>
    <col min="8452" max="8456" width="9.75" style="376"/>
    <col min="8457" max="8457" width="16.25" style="376" customWidth="1"/>
    <col min="8458" max="8704" width="9.75" style="376"/>
    <col min="8705" max="8705" width="9.75" style="376" customWidth="1"/>
    <col min="8706" max="8706" width="20.875" style="376" customWidth="1"/>
    <col min="8707" max="8707" width="13.125" style="376" customWidth="1"/>
    <col min="8708" max="8712" width="9.75" style="376"/>
    <col min="8713" max="8713" width="16.25" style="376" customWidth="1"/>
    <col min="8714" max="8960" width="9.75" style="376"/>
    <col min="8961" max="8961" width="9.75" style="376" customWidth="1"/>
    <col min="8962" max="8962" width="20.875" style="376" customWidth="1"/>
    <col min="8963" max="8963" width="13.125" style="376" customWidth="1"/>
    <col min="8964" max="8968" width="9.75" style="376"/>
    <col min="8969" max="8969" width="16.25" style="376" customWidth="1"/>
    <col min="8970" max="9216" width="9.75" style="376"/>
    <col min="9217" max="9217" width="9.75" style="376" customWidth="1"/>
    <col min="9218" max="9218" width="20.875" style="376" customWidth="1"/>
    <col min="9219" max="9219" width="13.125" style="376" customWidth="1"/>
    <col min="9220" max="9224" width="9.75" style="376"/>
    <col min="9225" max="9225" width="16.25" style="376" customWidth="1"/>
    <col min="9226" max="9472" width="9.75" style="376"/>
    <col min="9473" max="9473" width="9.75" style="376" customWidth="1"/>
    <col min="9474" max="9474" width="20.875" style="376" customWidth="1"/>
    <col min="9475" max="9475" width="13.125" style="376" customWidth="1"/>
    <col min="9476" max="9480" width="9.75" style="376"/>
    <col min="9481" max="9481" width="16.25" style="376" customWidth="1"/>
    <col min="9482" max="9728" width="9.75" style="376"/>
    <col min="9729" max="9729" width="9.75" style="376" customWidth="1"/>
    <col min="9730" max="9730" width="20.875" style="376" customWidth="1"/>
    <col min="9731" max="9731" width="13.125" style="376" customWidth="1"/>
    <col min="9732" max="9736" width="9.75" style="376"/>
    <col min="9737" max="9737" width="16.25" style="376" customWidth="1"/>
    <col min="9738" max="9984" width="9.75" style="376"/>
    <col min="9985" max="9985" width="9.75" style="376" customWidth="1"/>
    <col min="9986" max="9986" width="20.875" style="376" customWidth="1"/>
    <col min="9987" max="9987" width="13.125" style="376" customWidth="1"/>
    <col min="9988" max="9992" width="9.75" style="376"/>
    <col min="9993" max="9993" width="16.25" style="376" customWidth="1"/>
    <col min="9994" max="10240" width="9.75" style="376"/>
    <col min="10241" max="10241" width="9.75" style="376" customWidth="1"/>
    <col min="10242" max="10242" width="20.875" style="376" customWidth="1"/>
    <col min="10243" max="10243" width="13.125" style="376" customWidth="1"/>
    <col min="10244" max="10248" width="9.75" style="376"/>
    <col min="10249" max="10249" width="16.25" style="376" customWidth="1"/>
    <col min="10250" max="10496" width="9.75" style="376"/>
    <col min="10497" max="10497" width="9.75" style="376" customWidth="1"/>
    <col min="10498" max="10498" width="20.875" style="376" customWidth="1"/>
    <col min="10499" max="10499" width="13.125" style="376" customWidth="1"/>
    <col min="10500" max="10504" width="9.75" style="376"/>
    <col min="10505" max="10505" width="16.25" style="376" customWidth="1"/>
    <col min="10506" max="10752" width="9.75" style="376"/>
    <col min="10753" max="10753" width="9.75" style="376" customWidth="1"/>
    <col min="10754" max="10754" width="20.875" style="376" customWidth="1"/>
    <col min="10755" max="10755" width="13.125" style="376" customWidth="1"/>
    <col min="10756" max="10760" width="9.75" style="376"/>
    <col min="10761" max="10761" width="16.25" style="376" customWidth="1"/>
    <col min="10762" max="11008" width="9.75" style="376"/>
    <col min="11009" max="11009" width="9.75" style="376" customWidth="1"/>
    <col min="11010" max="11010" width="20.875" style="376" customWidth="1"/>
    <col min="11011" max="11011" width="13.125" style="376" customWidth="1"/>
    <col min="11012" max="11016" width="9.75" style="376"/>
    <col min="11017" max="11017" width="16.25" style="376" customWidth="1"/>
    <col min="11018" max="11264" width="9.75" style="376"/>
    <col min="11265" max="11265" width="9.75" style="376" customWidth="1"/>
    <col min="11266" max="11266" width="20.875" style="376" customWidth="1"/>
    <col min="11267" max="11267" width="13.125" style="376" customWidth="1"/>
    <col min="11268" max="11272" width="9.75" style="376"/>
    <col min="11273" max="11273" width="16.25" style="376" customWidth="1"/>
    <col min="11274" max="11520" width="9.75" style="376"/>
    <col min="11521" max="11521" width="9.75" style="376" customWidth="1"/>
    <col min="11522" max="11522" width="20.875" style="376" customWidth="1"/>
    <col min="11523" max="11523" width="13.125" style="376" customWidth="1"/>
    <col min="11524" max="11528" width="9.75" style="376"/>
    <col min="11529" max="11529" width="16.25" style="376" customWidth="1"/>
    <col min="11530" max="11776" width="9.75" style="376"/>
    <col min="11777" max="11777" width="9.75" style="376" customWidth="1"/>
    <col min="11778" max="11778" width="20.875" style="376" customWidth="1"/>
    <col min="11779" max="11779" width="13.125" style="376" customWidth="1"/>
    <col min="11780" max="11784" width="9.75" style="376"/>
    <col min="11785" max="11785" width="16.25" style="376" customWidth="1"/>
    <col min="11786" max="12032" width="9.75" style="376"/>
    <col min="12033" max="12033" width="9.75" style="376" customWidth="1"/>
    <col min="12034" max="12034" width="20.875" style="376" customWidth="1"/>
    <col min="12035" max="12035" width="13.125" style="376" customWidth="1"/>
    <col min="12036" max="12040" width="9.75" style="376"/>
    <col min="12041" max="12041" width="16.25" style="376" customWidth="1"/>
    <col min="12042" max="12288" width="9.75" style="376"/>
    <col min="12289" max="12289" width="9.75" style="376" customWidth="1"/>
    <col min="12290" max="12290" width="20.875" style="376" customWidth="1"/>
    <col min="12291" max="12291" width="13.125" style="376" customWidth="1"/>
    <col min="12292" max="12296" width="9.75" style="376"/>
    <col min="12297" max="12297" width="16.25" style="376" customWidth="1"/>
    <col min="12298" max="12544" width="9.75" style="376"/>
    <col min="12545" max="12545" width="9.75" style="376" customWidth="1"/>
    <col min="12546" max="12546" width="20.875" style="376" customWidth="1"/>
    <col min="12547" max="12547" width="13.125" style="376" customWidth="1"/>
    <col min="12548" max="12552" width="9.75" style="376"/>
    <col min="12553" max="12553" width="16.25" style="376" customWidth="1"/>
    <col min="12554" max="12800" width="9.75" style="376"/>
    <col min="12801" max="12801" width="9.75" style="376" customWidth="1"/>
    <col min="12802" max="12802" width="20.875" style="376" customWidth="1"/>
    <col min="12803" max="12803" width="13.125" style="376" customWidth="1"/>
    <col min="12804" max="12808" width="9.75" style="376"/>
    <col min="12809" max="12809" width="16.25" style="376" customWidth="1"/>
    <col min="12810" max="13056" width="9.75" style="376"/>
    <col min="13057" max="13057" width="9.75" style="376" customWidth="1"/>
    <col min="13058" max="13058" width="20.875" style="376" customWidth="1"/>
    <col min="13059" max="13059" width="13.125" style="376" customWidth="1"/>
    <col min="13060" max="13064" width="9.75" style="376"/>
    <col min="13065" max="13065" width="16.25" style="376" customWidth="1"/>
    <col min="13066" max="13312" width="9.75" style="376"/>
    <col min="13313" max="13313" width="9.75" style="376" customWidth="1"/>
    <col min="13314" max="13314" width="20.875" style="376" customWidth="1"/>
    <col min="13315" max="13315" width="13.125" style="376" customWidth="1"/>
    <col min="13316" max="13320" width="9.75" style="376"/>
    <col min="13321" max="13321" width="16.25" style="376" customWidth="1"/>
    <col min="13322" max="13568" width="9.75" style="376"/>
    <col min="13569" max="13569" width="9.75" style="376" customWidth="1"/>
    <col min="13570" max="13570" width="20.875" style="376" customWidth="1"/>
    <col min="13571" max="13571" width="13.125" style="376" customWidth="1"/>
    <col min="13572" max="13576" width="9.75" style="376"/>
    <col min="13577" max="13577" width="16.25" style="376" customWidth="1"/>
    <col min="13578" max="13824" width="9.75" style="376"/>
    <col min="13825" max="13825" width="9.75" style="376" customWidth="1"/>
    <col min="13826" max="13826" width="20.875" style="376" customWidth="1"/>
    <col min="13827" max="13827" width="13.125" style="376" customWidth="1"/>
    <col min="13828" max="13832" width="9.75" style="376"/>
    <col min="13833" max="13833" width="16.25" style="376" customWidth="1"/>
    <col min="13834" max="14080" width="9.75" style="376"/>
    <col min="14081" max="14081" width="9.75" style="376" customWidth="1"/>
    <col min="14082" max="14082" width="20.875" style="376" customWidth="1"/>
    <col min="14083" max="14083" width="13.125" style="376" customWidth="1"/>
    <col min="14084" max="14088" width="9.75" style="376"/>
    <col min="14089" max="14089" width="16.25" style="376" customWidth="1"/>
    <col min="14090" max="14336" width="9.75" style="376"/>
    <col min="14337" max="14337" width="9.75" style="376" customWidth="1"/>
    <col min="14338" max="14338" width="20.875" style="376" customWidth="1"/>
    <col min="14339" max="14339" width="13.125" style="376" customWidth="1"/>
    <col min="14340" max="14344" width="9.75" style="376"/>
    <col min="14345" max="14345" width="16.25" style="376" customWidth="1"/>
    <col min="14346" max="14592" width="9.75" style="376"/>
    <col min="14593" max="14593" width="9.75" style="376" customWidth="1"/>
    <col min="14594" max="14594" width="20.875" style="376" customWidth="1"/>
    <col min="14595" max="14595" width="13.125" style="376" customWidth="1"/>
    <col min="14596" max="14600" width="9.75" style="376"/>
    <col min="14601" max="14601" width="16.25" style="376" customWidth="1"/>
    <col min="14602" max="14848" width="9.75" style="376"/>
    <col min="14849" max="14849" width="9.75" style="376" customWidth="1"/>
    <col min="14850" max="14850" width="20.875" style="376" customWidth="1"/>
    <col min="14851" max="14851" width="13.125" style="376" customWidth="1"/>
    <col min="14852" max="14856" width="9.75" style="376"/>
    <col min="14857" max="14857" width="16.25" style="376" customWidth="1"/>
    <col min="14858" max="15104" width="9.75" style="376"/>
    <col min="15105" max="15105" width="9.75" style="376" customWidth="1"/>
    <col min="15106" max="15106" width="20.875" style="376" customWidth="1"/>
    <col min="15107" max="15107" width="13.125" style="376" customWidth="1"/>
    <col min="15108" max="15112" width="9.75" style="376"/>
    <col min="15113" max="15113" width="16.25" style="376" customWidth="1"/>
    <col min="15114" max="15360" width="9.75" style="376"/>
    <col min="15361" max="15361" width="9.75" style="376" customWidth="1"/>
    <col min="15362" max="15362" width="20.875" style="376" customWidth="1"/>
    <col min="15363" max="15363" width="13.125" style="376" customWidth="1"/>
    <col min="15364" max="15368" width="9.75" style="376"/>
    <col min="15369" max="15369" width="16.25" style="376" customWidth="1"/>
    <col min="15370" max="15616" width="9.75" style="376"/>
    <col min="15617" max="15617" width="9.75" style="376" customWidth="1"/>
    <col min="15618" max="15618" width="20.875" style="376" customWidth="1"/>
    <col min="15619" max="15619" width="13.125" style="376" customWidth="1"/>
    <col min="15620" max="15624" width="9.75" style="376"/>
    <col min="15625" max="15625" width="16.25" style="376" customWidth="1"/>
    <col min="15626" max="15872" width="9.75" style="376"/>
    <col min="15873" max="15873" width="9.75" style="376" customWidth="1"/>
    <col min="15874" max="15874" width="20.875" style="376" customWidth="1"/>
    <col min="15875" max="15875" width="13.125" style="376" customWidth="1"/>
    <col min="15876" max="15880" width="9.75" style="376"/>
    <col min="15881" max="15881" width="16.25" style="376" customWidth="1"/>
    <col min="15882" max="16128" width="9.75" style="376"/>
    <col min="16129" max="16129" width="9.75" style="376" customWidth="1"/>
    <col min="16130" max="16130" width="20.875" style="376" customWidth="1"/>
    <col min="16131" max="16131" width="13.125" style="376" customWidth="1"/>
    <col min="16132" max="16136" width="9.75" style="376"/>
    <col min="16137" max="16137" width="16.25" style="376" customWidth="1"/>
    <col min="16138" max="16384" width="9.75" style="376"/>
  </cols>
  <sheetData>
    <row r="2" spans="1:10" ht="32.25" customHeight="1">
      <c r="A2" s="517" t="s">
        <v>696</v>
      </c>
      <c r="B2" s="517"/>
      <c r="C2" s="517"/>
      <c r="D2" s="517"/>
      <c r="E2" s="517"/>
      <c r="F2" s="517"/>
    </row>
    <row r="3" spans="1:10" ht="19.5" customHeight="1">
      <c r="I3" s="377" t="s">
        <v>123</v>
      </c>
      <c r="J3" s="377"/>
    </row>
    <row r="4" spans="1:10" ht="88.5" customHeight="1">
      <c r="A4" s="378" t="s">
        <v>124</v>
      </c>
      <c r="B4" s="378" t="s">
        <v>139</v>
      </c>
      <c r="C4" s="378" t="s">
        <v>151</v>
      </c>
      <c r="D4" s="378" t="s">
        <v>146</v>
      </c>
      <c r="E4" s="378" t="s">
        <v>152</v>
      </c>
      <c r="F4" s="378" t="s">
        <v>642</v>
      </c>
      <c r="G4" s="379" t="s">
        <v>153</v>
      </c>
      <c r="H4" s="380" t="s">
        <v>149</v>
      </c>
      <c r="I4" s="381" t="s">
        <v>129</v>
      </c>
    </row>
    <row r="5" spans="1:10" ht="15" customHeight="1">
      <c r="A5" s="378">
        <v>1</v>
      </c>
      <c r="B5" s="378">
        <v>2</v>
      </c>
      <c r="C5" s="382">
        <v>3</v>
      </c>
      <c r="D5" s="382">
        <v>4</v>
      </c>
      <c r="E5" s="382">
        <v>5</v>
      </c>
      <c r="F5" s="382">
        <v>6</v>
      </c>
      <c r="G5" s="383">
        <v>7</v>
      </c>
      <c r="H5" s="381">
        <v>8</v>
      </c>
      <c r="I5" s="381">
        <v>9</v>
      </c>
    </row>
    <row r="6" spans="1:10" ht="15" customHeight="1">
      <c r="A6" s="384">
        <v>1</v>
      </c>
      <c r="B6" s="385" t="s">
        <v>154</v>
      </c>
      <c r="C6" s="121">
        <v>-9591</v>
      </c>
      <c r="D6" s="121">
        <v>-15659</v>
      </c>
      <c r="E6" s="121">
        <v>-29686</v>
      </c>
      <c r="F6" s="386">
        <v>0</v>
      </c>
      <c r="G6" s="121">
        <v>-89143</v>
      </c>
      <c r="H6" s="121">
        <v>-77594</v>
      </c>
      <c r="I6" s="121">
        <f>SUM(C6:H6)</f>
        <v>-221673</v>
      </c>
    </row>
    <row r="7" spans="1:10" ht="32.25" customHeight="1">
      <c r="A7" s="384">
        <v>2</v>
      </c>
      <c r="B7" s="385" t="s">
        <v>155</v>
      </c>
      <c r="C7" s="121">
        <f t="shared" ref="C7:H7" si="0">C10-C6-C8-C9</f>
        <v>-31528.351909668181</v>
      </c>
      <c r="D7" s="121">
        <f t="shared" si="0"/>
        <v>-9217.5929500000002</v>
      </c>
      <c r="E7" s="121">
        <f t="shared" si="0"/>
        <v>19093.672106549646</v>
      </c>
      <c r="F7" s="121">
        <f t="shared" si="0"/>
        <v>-1336.1938500000012</v>
      </c>
      <c r="G7" s="121">
        <f t="shared" si="0"/>
        <v>-17518.306886371396</v>
      </c>
      <c r="H7" s="121">
        <f t="shared" si="0"/>
        <v>-125899.4335895172</v>
      </c>
      <c r="I7" s="121">
        <f>SUM(C7:H7)</f>
        <v>-166406.20707900712</v>
      </c>
    </row>
    <row r="8" spans="1:10" ht="30.75" customHeight="1">
      <c r="A8" s="384">
        <v>3</v>
      </c>
      <c r="B8" s="385" t="s">
        <v>141</v>
      </c>
      <c r="C8" s="121">
        <v>21507.653739999987</v>
      </c>
      <c r="D8" s="121">
        <v>16352.375900000006</v>
      </c>
      <c r="E8" s="386">
        <v>0</v>
      </c>
      <c r="F8" s="386">
        <v>0</v>
      </c>
      <c r="G8" s="121">
        <v>76650.0125999999</v>
      </c>
      <c r="H8" s="121">
        <v>80896.085630003217</v>
      </c>
      <c r="I8" s="121">
        <f>SUM(C8:H8)</f>
        <v>195406.12787000311</v>
      </c>
    </row>
    <row r="9" spans="1:10" ht="15" customHeight="1">
      <c r="A9" s="384" t="s">
        <v>191</v>
      </c>
      <c r="B9" s="385" t="s">
        <v>143</v>
      </c>
      <c r="C9" s="121">
        <v>-104.94318033179999</v>
      </c>
      <c r="D9" s="386">
        <v>0</v>
      </c>
      <c r="E9" s="121">
        <v>-10118.752896549655</v>
      </c>
      <c r="F9" s="386">
        <v>0</v>
      </c>
      <c r="G9" s="121">
        <v>-3060.342603628259</v>
      </c>
      <c r="H9" s="121">
        <v>-381.97002049581999</v>
      </c>
      <c r="I9" s="121">
        <f>SUM(C9:H9)</f>
        <v>-13666.008701005536</v>
      </c>
    </row>
    <row r="10" spans="1:10" ht="15" customHeight="1">
      <c r="A10" s="387">
        <v>5</v>
      </c>
      <c r="B10" s="385" t="s">
        <v>156</v>
      </c>
      <c r="C10" s="121">
        <v>-19716.641349999994</v>
      </c>
      <c r="D10" s="121">
        <v>-8524.2170499999938</v>
      </c>
      <c r="E10" s="121">
        <v>-20711.080790000011</v>
      </c>
      <c r="F10" s="121">
        <v>-1336.1938500000012</v>
      </c>
      <c r="G10" s="121">
        <v>-33071.636889999754</v>
      </c>
      <c r="H10" s="121">
        <v>-122979.3179800098</v>
      </c>
      <c r="I10" s="121">
        <f>SUM(C10:H10)</f>
        <v>-206339.08791000955</v>
      </c>
    </row>
    <row r="13" spans="1:10" s="6" customFormat="1" ht="16.5" customHeight="1">
      <c r="A13" s="518" t="s">
        <v>647</v>
      </c>
      <c r="B13" s="518"/>
      <c r="C13" s="518"/>
      <c r="D13" s="518"/>
      <c r="E13" s="518"/>
      <c r="F13" s="518"/>
      <c r="G13" s="518"/>
      <c r="H13" s="518"/>
      <c r="I13" s="518"/>
      <c r="J13" s="173"/>
    </row>
    <row r="14" spans="1:10" s="6" customFormat="1" ht="18.75" customHeight="1">
      <c r="A14" s="518" t="s">
        <v>514</v>
      </c>
      <c r="B14" s="518"/>
      <c r="C14" s="518"/>
      <c r="D14" s="518"/>
      <c r="E14" s="518"/>
      <c r="F14" s="518"/>
      <c r="G14" s="518"/>
      <c r="H14" s="518"/>
      <c r="I14" s="518"/>
      <c r="J14" s="173"/>
    </row>
    <row r="103" spans="1:1">
      <c r="A103" s="388" t="s">
        <v>16</v>
      </c>
    </row>
    <row r="199" spans="4:4">
      <c r="D199" s="389"/>
    </row>
  </sheetData>
  <sheetProtection selectLockedCells="1" selectUnlockedCells="1"/>
  <mergeCells count="3">
    <mergeCell ref="A2:F2"/>
    <mergeCell ref="A13:I13"/>
    <mergeCell ref="A14:I14"/>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rgb="FFFFFF00"/>
  </sheetPr>
  <dimension ref="A1:I201"/>
  <sheetViews>
    <sheetView workbookViewId="0">
      <selection activeCell="C9" sqref="C9:H9"/>
    </sheetView>
  </sheetViews>
  <sheetFormatPr defaultColWidth="10.75" defaultRowHeight="12.75"/>
  <cols>
    <col min="1" max="1" width="5.5" style="1" customWidth="1"/>
    <col min="2" max="2" width="42.125" style="1" customWidth="1"/>
    <col min="3" max="3" width="12.625" style="1" customWidth="1"/>
    <col min="4" max="4" width="11.75" style="1" customWidth="1"/>
    <col min="5" max="7" width="10.75" style="1"/>
    <col min="8" max="8" width="10.75" style="6"/>
    <col min="9" max="9" width="3" style="1" customWidth="1"/>
    <col min="10" max="10" width="1.75" style="1" customWidth="1"/>
    <col min="11" max="16384" width="10.75" style="1"/>
  </cols>
  <sheetData>
    <row r="1" spans="1:9" ht="25.5" customHeight="1">
      <c r="A1" s="1" t="s">
        <v>697</v>
      </c>
      <c r="B1" s="38"/>
      <c r="C1" s="38"/>
      <c r="D1" s="38"/>
      <c r="E1" s="38"/>
      <c r="F1" s="38"/>
      <c r="G1" s="38"/>
      <c r="H1" s="28"/>
      <c r="I1" s="38"/>
    </row>
    <row r="2" spans="1:9" ht="32.25" customHeight="1">
      <c r="A2" s="354"/>
      <c r="B2" s="354"/>
      <c r="C2" s="354"/>
      <c r="D2" s="354"/>
      <c r="E2" s="354"/>
      <c r="F2" s="354"/>
      <c r="H2" s="27" t="s">
        <v>123</v>
      </c>
      <c r="I2" s="27"/>
    </row>
    <row r="3" spans="1:9" ht="90.75" customHeight="1">
      <c r="A3" s="98" t="s">
        <v>124</v>
      </c>
      <c r="B3" s="98" t="s">
        <v>139</v>
      </c>
      <c r="C3" s="98" t="s">
        <v>151</v>
      </c>
      <c r="D3" s="98" t="s">
        <v>146</v>
      </c>
      <c r="E3" s="98" t="s">
        <v>152</v>
      </c>
      <c r="F3" s="240" t="s">
        <v>153</v>
      </c>
      <c r="G3" s="98" t="s">
        <v>149</v>
      </c>
      <c r="H3" s="98" t="s">
        <v>129</v>
      </c>
    </row>
    <row r="4" spans="1:9" ht="17.25" customHeight="1">
      <c r="A4" s="378">
        <v>1</v>
      </c>
      <c r="B4" s="378">
        <v>2</v>
      </c>
      <c r="C4" s="382">
        <v>3</v>
      </c>
      <c r="D4" s="382">
        <v>4</v>
      </c>
      <c r="E4" s="382">
        <v>5</v>
      </c>
      <c r="F4" s="382">
        <v>6</v>
      </c>
      <c r="G4" s="383">
        <v>7</v>
      </c>
      <c r="H4" s="381">
        <v>8</v>
      </c>
    </row>
    <row r="5" spans="1:9" ht="19.5" customHeight="1">
      <c r="A5" s="384">
        <v>1</v>
      </c>
      <c r="B5" s="99" t="s">
        <v>154</v>
      </c>
      <c r="C5" s="121">
        <v>-2750.6695600000007</v>
      </c>
      <c r="D5" s="121">
        <v>-8316.2861700000067</v>
      </c>
      <c r="E5" s="121">
        <v>-25351.083630000012</v>
      </c>
      <c r="F5" s="121">
        <v>-98738.721600000281</v>
      </c>
      <c r="G5" s="121">
        <v>-97233.239039999695</v>
      </c>
      <c r="H5" s="121">
        <v>-232390</v>
      </c>
      <c r="I5" s="124"/>
    </row>
    <row r="6" spans="1:9" ht="30.75" customHeight="1">
      <c r="A6" s="384">
        <v>2</v>
      </c>
      <c r="B6" s="99" t="s">
        <v>155</v>
      </c>
      <c r="C6" s="121">
        <v>-6840</v>
      </c>
      <c r="D6" s="121">
        <v>-7414</v>
      </c>
      <c r="E6" s="121">
        <v>-4295</v>
      </c>
      <c r="F6" s="121">
        <v>-6548</v>
      </c>
      <c r="G6" s="121">
        <v>-49233</v>
      </c>
      <c r="H6" s="121">
        <v>-74330</v>
      </c>
      <c r="I6" s="124"/>
    </row>
    <row r="7" spans="1:9" ht="20.25" customHeight="1">
      <c r="A7" s="384">
        <v>3</v>
      </c>
      <c r="B7" s="99" t="s">
        <v>141</v>
      </c>
      <c r="C7" s="241">
        <v>0</v>
      </c>
      <c r="D7" s="121">
        <v>71</v>
      </c>
      <c r="E7" s="121">
        <v>2</v>
      </c>
      <c r="F7" s="121">
        <v>16164</v>
      </c>
      <c r="G7" s="121">
        <v>68872</v>
      </c>
      <c r="H7" s="121">
        <v>85109</v>
      </c>
      <c r="I7" s="124"/>
    </row>
    <row r="8" spans="1:9" ht="18" customHeight="1">
      <c r="A8" s="384" t="s">
        <v>191</v>
      </c>
      <c r="B8" s="99" t="s">
        <v>143</v>
      </c>
      <c r="C8" s="241">
        <v>0</v>
      </c>
      <c r="D8" s="241">
        <v>0</v>
      </c>
      <c r="E8" s="121">
        <v>-41.857704353899983</v>
      </c>
      <c r="F8" s="121">
        <v>-19.934104371759993</v>
      </c>
      <c r="G8" s="241">
        <v>0</v>
      </c>
      <c r="H8" s="121">
        <v>-62</v>
      </c>
      <c r="I8" s="124"/>
    </row>
    <row r="9" spans="1:9" ht="16.5" customHeight="1">
      <c r="A9" s="387">
        <v>5</v>
      </c>
      <c r="B9" s="99" t="s">
        <v>156</v>
      </c>
      <c r="C9" s="121">
        <v>-9591</v>
      </c>
      <c r="D9" s="121">
        <v>-15659</v>
      </c>
      <c r="E9" s="121">
        <v>-29686</v>
      </c>
      <c r="F9" s="121">
        <v>-89143</v>
      </c>
      <c r="G9" s="121">
        <v>-77594</v>
      </c>
      <c r="H9" s="121">
        <v>-221672.6402599953</v>
      </c>
      <c r="I9" s="124"/>
    </row>
    <row r="10" spans="1:9">
      <c r="H10" s="1"/>
    </row>
    <row r="11" spans="1:9">
      <c r="H11" s="1"/>
    </row>
    <row r="12" spans="1:9" s="6" customFormat="1" ht="16.5" customHeight="1">
      <c r="A12" s="519" t="s">
        <v>557</v>
      </c>
      <c r="B12" s="519"/>
      <c r="C12" s="519"/>
      <c r="D12" s="519"/>
      <c r="E12" s="519"/>
      <c r="F12" s="519"/>
      <c r="G12" s="519"/>
      <c r="H12" s="519"/>
      <c r="I12" s="519"/>
    </row>
    <row r="13" spans="1:9" s="6" customFormat="1" ht="18.75" customHeight="1">
      <c r="A13" s="519" t="s">
        <v>514</v>
      </c>
      <c r="B13" s="519"/>
      <c r="C13" s="519"/>
      <c r="D13" s="519"/>
      <c r="E13" s="519"/>
      <c r="F13" s="519"/>
      <c r="G13" s="519"/>
      <c r="H13" s="519"/>
      <c r="I13" s="519"/>
    </row>
    <row r="14" spans="1:9" s="6" customFormat="1" ht="33.75" customHeight="1">
      <c r="A14" s="520" t="s">
        <v>558</v>
      </c>
      <c r="B14" s="520"/>
      <c r="C14" s="520"/>
      <c r="D14" s="520"/>
      <c r="E14" s="520"/>
      <c r="F14" s="520"/>
      <c r="G14" s="520"/>
      <c r="H14" s="520"/>
      <c r="I14" s="355"/>
    </row>
    <row r="107" spans="1:1">
      <c r="A107" s="151" t="s">
        <v>16</v>
      </c>
    </row>
    <row r="201" spans="4:4">
      <c r="D201" s="54"/>
    </row>
  </sheetData>
  <sheetProtection selectLockedCells="1" selectUnlockedCells="1"/>
  <mergeCells count="3">
    <mergeCell ref="A12:I12"/>
    <mergeCell ref="A13:I13"/>
    <mergeCell ref="A14:H14"/>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abColor rgb="FFFFFF00"/>
  </sheetPr>
  <dimension ref="A1:F107"/>
  <sheetViews>
    <sheetView topLeftCell="A3" workbookViewId="0">
      <selection activeCell="F19" sqref="F19"/>
    </sheetView>
  </sheetViews>
  <sheetFormatPr defaultColWidth="10.75" defaultRowHeight="12.75"/>
  <cols>
    <col min="1" max="1" width="6.5" style="54" customWidth="1"/>
    <col min="2" max="2" width="35" style="54" customWidth="1"/>
    <col min="3" max="6" width="10.75" style="54"/>
    <col min="7" max="7" width="5" style="54" customWidth="1"/>
    <col min="8" max="16384" width="10.75" style="54"/>
  </cols>
  <sheetData>
    <row r="1" spans="1:6">
      <c r="A1" s="54" t="s">
        <v>698</v>
      </c>
    </row>
    <row r="2" spans="1:6" ht="32.25" customHeight="1">
      <c r="A2" s="32"/>
      <c r="B2" s="32"/>
      <c r="C2" s="32"/>
      <c r="D2" s="32"/>
      <c r="E2" s="32"/>
      <c r="F2" s="51" t="s">
        <v>19</v>
      </c>
    </row>
    <row r="3" spans="1:6" ht="15" customHeight="1">
      <c r="A3" s="523" t="s">
        <v>114</v>
      </c>
      <c r="B3" s="523" t="s">
        <v>157</v>
      </c>
      <c r="C3" s="521" t="s">
        <v>629</v>
      </c>
      <c r="D3" s="522"/>
      <c r="E3" s="521" t="s">
        <v>639</v>
      </c>
      <c r="F3" s="522"/>
    </row>
    <row r="4" spans="1:6" ht="16.5" customHeight="1">
      <c r="A4" s="524"/>
      <c r="B4" s="524"/>
      <c r="C4" s="98" t="s">
        <v>158</v>
      </c>
      <c r="D4" s="98" t="s">
        <v>159</v>
      </c>
      <c r="E4" s="98" t="s">
        <v>158</v>
      </c>
      <c r="F4" s="98" t="s">
        <v>159</v>
      </c>
    </row>
    <row r="5" spans="1:6">
      <c r="A5" s="98">
        <v>1</v>
      </c>
      <c r="B5" s="98">
        <v>2</v>
      </c>
      <c r="C5" s="98">
        <v>3</v>
      </c>
      <c r="D5" s="98">
        <v>4</v>
      </c>
      <c r="E5" s="98">
        <v>5</v>
      </c>
      <c r="F5" s="98">
        <v>6</v>
      </c>
    </row>
    <row r="6" spans="1:6" ht="32.25" customHeight="1">
      <c r="A6" s="99">
        <v>1</v>
      </c>
      <c r="B6" s="140" t="s">
        <v>160</v>
      </c>
      <c r="C6" s="116">
        <v>79242</v>
      </c>
      <c r="D6" s="292">
        <f>C6/C$12</f>
        <v>6.9656372824933172E-2</v>
      </c>
      <c r="E6" s="116">
        <v>209940</v>
      </c>
      <c r="F6" s="292">
        <v>0.14695567810028601</v>
      </c>
    </row>
    <row r="7" spans="1:6" ht="31.5" customHeight="1">
      <c r="A7" s="99">
        <v>2</v>
      </c>
      <c r="B7" s="140" t="s">
        <v>161</v>
      </c>
      <c r="C7" s="116">
        <v>11547</v>
      </c>
      <c r="D7" s="292">
        <f t="shared" ref="D7:D11" si="0">C7/C$12</f>
        <v>1.0150199856256824E-2</v>
      </c>
      <c r="E7" s="116">
        <v>21858</v>
      </c>
      <c r="F7" s="292">
        <v>1.5300358254339581E-2</v>
      </c>
    </row>
    <row r="8" spans="1:6" ht="30" customHeight="1">
      <c r="A8" s="99">
        <v>3</v>
      </c>
      <c r="B8" s="140" t="s">
        <v>162</v>
      </c>
      <c r="C8" s="116">
        <v>55003</v>
      </c>
      <c r="D8" s="292">
        <f t="shared" si="0"/>
        <v>4.8349479751770515E-2</v>
      </c>
      <c r="E8" s="116">
        <v>92220</v>
      </c>
      <c r="F8" s="292">
        <v>6.4552980062915002E-2</v>
      </c>
    </row>
    <row r="9" spans="1:6" ht="29.25" customHeight="1">
      <c r="A9" s="99">
        <v>4</v>
      </c>
      <c r="B9" s="140" t="s">
        <v>163</v>
      </c>
      <c r="C9" s="116">
        <v>5135</v>
      </c>
      <c r="D9" s="292">
        <f t="shared" si="0"/>
        <v>4.5138370366223949E-3</v>
      </c>
      <c r="E9" s="116">
        <v>46617</v>
      </c>
      <c r="F9" s="292">
        <v>3.2631384424126102E-2</v>
      </c>
    </row>
    <row r="10" spans="1:6" ht="16.5" customHeight="1">
      <c r="A10" s="99">
        <v>5</v>
      </c>
      <c r="B10" s="140" t="s">
        <v>164</v>
      </c>
      <c r="C10" s="116">
        <f>'Примітка 10'!C9+'Примітка 10'!C10+'Примітка 10'!C11+'Примітка 10'!C12</f>
        <v>984842.06807000004</v>
      </c>
      <c r="D10" s="292">
        <f t="shared" si="0"/>
        <v>0.86570917275134573</v>
      </c>
      <c r="E10" s="116">
        <v>1018255</v>
      </c>
      <c r="F10" s="292">
        <v>0.71276723827763522</v>
      </c>
    </row>
    <row r="11" spans="1:6" ht="16.5" customHeight="1">
      <c r="A11" s="99">
        <v>6</v>
      </c>
      <c r="B11" s="140" t="s">
        <v>165</v>
      </c>
      <c r="C11" s="116">
        <v>1844</v>
      </c>
      <c r="D11" s="292">
        <f t="shared" si="0"/>
        <v>1.6209377790714111E-3</v>
      </c>
      <c r="E11" s="116">
        <v>39704</v>
      </c>
      <c r="F11" s="292">
        <v>2.7792360880698086E-2</v>
      </c>
    </row>
    <row r="12" spans="1:6" ht="33" customHeight="1">
      <c r="A12" s="99">
        <v>7</v>
      </c>
      <c r="B12" s="140" t="s">
        <v>166</v>
      </c>
      <c r="C12" s="116">
        <f>SUM(C6:C11)</f>
        <v>1137613.06807</v>
      </c>
      <c r="D12" s="292">
        <v>1</v>
      </c>
      <c r="E12" s="116">
        <v>1428594</v>
      </c>
      <c r="F12" s="292">
        <v>1</v>
      </c>
    </row>
    <row r="13" spans="1:6">
      <c r="C13" s="54" t="s">
        <v>505</v>
      </c>
      <c r="E13" s="160" t="s">
        <v>505</v>
      </c>
      <c r="F13" s="160" t="s">
        <v>505</v>
      </c>
    </row>
    <row r="14" spans="1:6">
      <c r="C14" s="54" t="s">
        <v>505</v>
      </c>
    </row>
    <row r="15" spans="1:6" ht="80.25" customHeight="1">
      <c r="B15" s="470" t="s">
        <v>518</v>
      </c>
      <c r="C15" s="473" t="s">
        <v>629</v>
      </c>
      <c r="D15" s="473" t="s">
        <v>639</v>
      </c>
      <c r="E15" s="470" t="s">
        <v>643</v>
      </c>
    </row>
    <row r="16" spans="1:6" ht="31.5" customHeight="1">
      <c r="B16" s="474" t="s">
        <v>519</v>
      </c>
      <c r="C16" s="477">
        <v>0.1759</v>
      </c>
      <c r="D16" s="477">
        <v>0.1764</v>
      </c>
      <c r="E16" s="470" t="s">
        <v>524</v>
      </c>
    </row>
    <row r="17" spans="2:5" ht="27.75" customHeight="1">
      <c r="B17" s="474" t="s">
        <v>520</v>
      </c>
      <c r="C17" s="477">
        <v>0.1759</v>
      </c>
      <c r="D17" s="477">
        <v>1.3133999999999999</v>
      </c>
      <c r="E17" s="470" t="s">
        <v>521</v>
      </c>
    </row>
    <row r="18" spans="2:5" ht="33" customHeight="1">
      <c r="B18" s="474" t="s">
        <v>522</v>
      </c>
      <c r="C18" s="477">
        <v>2.9999999999999997E-4</v>
      </c>
      <c r="D18" s="477">
        <v>2.9999999999999997E-4</v>
      </c>
      <c r="E18" s="470" t="s">
        <v>525</v>
      </c>
    </row>
    <row r="19" spans="2:5" ht="31.5" customHeight="1">
      <c r="B19" s="474" t="s">
        <v>523</v>
      </c>
      <c r="C19" s="477">
        <v>8.0000000000000004E-4</v>
      </c>
      <c r="D19" s="477">
        <v>1E-3</v>
      </c>
      <c r="E19" s="470" t="s">
        <v>526</v>
      </c>
    </row>
    <row r="107" spans="1:1">
      <c r="A107" s="155" t="s">
        <v>16</v>
      </c>
    </row>
  </sheetData>
  <sheetProtection selectLockedCells="1" selectUnlockedCells="1"/>
  <mergeCells count="4">
    <mergeCell ref="C3:D3"/>
    <mergeCell ref="E3:F3"/>
    <mergeCell ref="A3:A4"/>
    <mergeCell ref="B3:B4"/>
  </mergeCells>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rgb="FFFFFF00"/>
  </sheetPr>
  <dimension ref="A2:J190"/>
  <sheetViews>
    <sheetView workbookViewId="0">
      <selection activeCell="A6" sqref="A6:A12"/>
    </sheetView>
  </sheetViews>
  <sheetFormatPr defaultColWidth="10.75" defaultRowHeight="12.75"/>
  <cols>
    <col min="1" max="1" width="5.875" style="376" customWidth="1"/>
    <col min="2" max="2" width="33.75" style="376" customWidth="1"/>
    <col min="3" max="4" width="13" style="376" customWidth="1"/>
    <col min="5" max="5" width="10.75" style="376"/>
    <col min="6" max="6" width="11.75" style="376" customWidth="1"/>
    <col min="7" max="7" width="11.875" style="376" customWidth="1"/>
    <col min="8" max="8" width="11.5" style="376" customWidth="1"/>
    <col min="9" max="9" width="10.75" style="376"/>
    <col min="10" max="10" width="3.375" style="376" customWidth="1"/>
    <col min="11" max="256" width="10.75" style="376"/>
    <col min="257" max="257" width="5.875" style="376" customWidth="1"/>
    <col min="258" max="258" width="28.25" style="376" customWidth="1"/>
    <col min="259" max="259" width="12.75" style="376" customWidth="1"/>
    <col min="260" max="262" width="10.75" style="376"/>
    <col min="263" max="263" width="11.875" style="376" customWidth="1"/>
    <col min="264" max="264" width="15" style="376" customWidth="1"/>
    <col min="265" max="512" width="10.75" style="376"/>
    <col min="513" max="513" width="5.875" style="376" customWidth="1"/>
    <col min="514" max="514" width="28.25" style="376" customWidth="1"/>
    <col min="515" max="515" width="12.75" style="376" customWidth="1"/>
    <col min="516" max="518" width="10.75" style="376"/>
    <col min="519" max="519" width="11.875" style="376" customWidth="1"/>
    <col min="520" max="520" width="15" style="376" customWidth="1"/>
    <col min="521" max="768" width="10.75" style="376"/>
    <col min="769" max="769" width="5.875" style="376" customWidth="1"/>
    <col min="770" max="770" width="28.25" style="376" customWidth="1"/>
    <col min="771" max="771" width="12.75" style="376" customWidth="1"/>
    <col min="772" max="774" width="10.75" style="376"/>
    <col min="775" max="775" width="11.875" style="376" customWidth="1"/>
    <col min="776" max="776" width="15" style="376" customWidth="1"/>
    <col min="777" max="1024" width="10.75" style="376"/>
    <col min="1025" max="1025" width="5.875" style="376" customWidth="1"/>
    <col min="1026" max="1026" width="28.25" style="376" customWidth="1"/>
    <col min="1027" max="1027" width="12.75" style="376" customWidth="1"/>
    <col min="1028" max="1030" width="10.75" style="376"/>
    <col min="1031" max="1031" width="11.875" style="376" customWidth="1"/>
    <col min="1032" max="1032" width="15" style="376" customWidth="1"/>
    <col min="1033" max="1280" width="10.75" style="376"/>
    <col min="1281" max="1281" width="5.875" style="376" customWidth="1"/>
    <col min="1282" max="1282" width="28.25" style="376" customWidth="1"/>
    <col min="1283" max="1283" width="12.75" style="376" customWidth="1"/>
    <col min="1284" max="1286" width="10.75" style="376"/>
    <col min="1287" max="1287" width="11.875" style="376" customWidth="1"/>
    <col min="1288" max="1288" width="15" style="376" customWidth="1"/>
    <col min="1289" max="1536" width="10.75" style="376"/>
    <col min="1537" max="1537" width="5.875" style="376" customWidth="1"/>
    <col min="1538" max="1538" width="28.25" style="376" customWidth="1"/>
    <col min="1539" max="1539" width="12.75" style="376" customWidth="1"/>
    <col min="1540" max="1542" width="10.75" style="376"/>
    <col min="1543" max="1543" width="11.875" style="376" customWidth="1"/>
    <col min="1544" max="1544" width="15" style="376" customWidth="1"/>
    <col min="1545" max="1792" width="10.75" style="376"/>
    <col min="1793" max="1793" width="5.875" style="376" customWidth="1"/>
    <col min="1794" max="1794" width="28.25" style="376" customWidth="1"/>
    <col min="1795" max="1795" width="12.75" style="376" customWidth="1"/>
    <col min="1796" max="1798" width="10.75" style="376"/>
    <col min="1799" max="1799" width="11.875" style="376" customWidth="1"/>
    <col min="1800" max="1800" width="15" style="376" customWidth="1"/>
    <col min="1801" max="2048" width="10.75" style="376"/>
    <col min="2049" max="2049" width="5.875" style="376" customWidth="1"/>
    <col min="2050" max="2050" width="28.25" style="376" customWidth="1"/>
    <col min="2051" max="2051" width="12.75" style="376" customWidth="1"/>
    <col min="2052" max="2054" width="10.75" style="376"/>
    <col min="2055" max="2055" width="11.875" style="376" customWidth="1"/>
    <col min="2056" max="2056" width="15" style="376" customWidth="1"/>
    <col min="2057" max="2304" width="10.75" style="376"/>
    <col min="2305" max="2305" width="5.875" style="376" customWidth="1"/>
    <col min="2306" max="2306" width="28.25" style="376" customWidth="1"/>
    <col min="2307" max="2307" width="12.75" style="376" customWidth="1"/>
    <col min="2308" max="2310" width="10.75" style="376"/>
    <col min="2311" max="2311" width="11.875" style="376" customWidth="1"/>
    <col min="2312" max="2312" width="15" style="376" customWidth="1"/>
    <col min="2313" max="2560" width="10.75" style="376"/>
    <col min="2561" max="2561" width="5.875" style="376" customWidth="1"/>
    <col min="2562" max="2562" width="28.25" style="376" customWidth="1"/>
    <col min="2563" max="2563" width="12.75" style="376" customWidth="1"/>
    <col min="2564" max="2566" width="10.75" style="376"/>
    <col min="2567" max="2567" width="11.875" style="376" customWidth="1"/>
    <col min="2568" max="2568" width="15" style="376" customWidth="1"/>
    <col min="2569" max="2816" width="10.75" style="376"/>
    <col min="2817" max="2817" width="5.875" style="376" customWidth="1"/>
    <col min="2818" max="2818" width="28.25" style="376" customWidth="1"/>
    <col min="2819" max="2819" width="12.75" style="376" customWidth="1"/>
    <col min="2820" max="2822" width="10.75" style="376"/>
    <col min="2823" max="2823" width="11.875" style="376" customWidth="1"/>
    <col min="2824" max="2824" width="15" style="376" customWidth="1"/>
    <col min="2825" max="3072" width="10.75" style="376"/>
    <col min="3073" max="3073" width="5.875" style="376" customWidth="1"/>
    <col min="3074" max="3074" width="28.25" style="376" customWidth="1"/>
    <col min="3075" max="3075" width="12.75" style="376" customWidth="1"/>
    <col min="3076" max="3078" width="10.75" style="376"/>
    <col min="3079" max="3079" width="11.875" style="376" customWidth="1"/>
    <col min="3080" max="3080" width="15" style="376" customWidth="1"/>
    <col min="3081" max="3328" width="10.75" style="376"/>
    <col min="3329" max="3329" width="5.875" style="376" customWidth="1"/>
    <col min="3330" max="3330" width="28.25" style="376" customWidth="1"/>
    <col min="3331" max="3331" width="12.75" style="376" customWidth="1"/>
    <col min="3332" max="3334" width="10.75" style="376"/>
    <col min="3335" max="3335" width="11.875" style="376" customWidth="1"/>
    <col min="3336" max="3336" width="15" style="376" customWidth="1"/>
    <col min="3337" max="3584" width="10.75" style="376"/>
    <col min="3585" max="3585" width="5.875" style="376" customWidth="1"/>
    <col min="3586" max="3586" width="28.25" style="376" customWidth="1"/>
    <col min="3587" max="3587" width="12.75" style="376" customWidth="1"/>
    <col min="3588" max="3590" width="10.75" style="376"/>
    <col min="3591" max="3591" width="11.875" style="376" customWidth="1"/>
    <col min="3592" max="3592" width="15" style="376" customWidth="1"/>
    <col min="3593" max="3840" width="10.75" style="376"/>
    <col min="3841" max="3841" width="5.875" style="376" customWidth="1"/>
    <col min="3842" max="3842" width="28.25" style="376" customWidth="1"/>
    <col min="3843" max="3843" width="12.75" style="376" customWidth="1"/>
    <col min="3844" max="3846" width="10.75" style="376"/>
    <col min="3847" max="3847" width="11.875" style="376" customWidth="1"/>
    <col min="3848" max="3848" width="15" style="376" customWidth="1"/>
    <col min="3849" max="4096" width="10.75" style="376"/>
    <col min="4097" max="4097" width="5.875" style="376" customWidth="1"/>
    <col min="4098" max="4098" width="28.25" style="376" customWidth="1"/>
    <col min="4099" max="4099" width="12.75" style="376" customWidth="1"/>
    <col min="4100" max="4102" width="10.75" style="376"/>
    <col min="4103" max="4103" width="11.875" style="376" customWidth="1"/>
    <col min="4104" max="4104" width="15" style="376" customWidth="1"/>
    <col min="4105" max="4352" width="10.75" style="376"/>
    <col min="4353" max="4353" width="5.875" style="376" customWidth="1"/>
    <col min="4354" max="4354" width="28.25" style="376" customWidth="1"/>
    <col min="4355" max="4355" width="12.75" style="376" customWidth="1"/>
    <col min="4356" max="4358" width="10.75" style="376"/>
    <col min="4359" max="4359" width="11.875" style="376" customWidth="1"/>
    <col min="4360" max="4360" width="15" style="376" customWidth="1"/>
    <col min="4361" max="4608" width="10.75" style="376"/>
    <col min="4609" max="4609" width="5.875" style="376" customWidth="1"/>
    <col min="4610" max="4610" width="28.25" style="376" customWidth="1"/>
    <col min="4611" max="4611" width="12.75" style="376" customWidth="1"/>
    <col min="4612" max="4614" width="10.75" style="376"/>
    <col min="4615" max="4615" width="11.875" style="376" customWidth="1"/>
    <col min="4616" max="4616" width="15" style="376" customWidth="1"/>
    <col min="4617" max="4864" width="10.75" style="376"/>
    <col min="4865" max="4865" width="5.875" style="376" customWidth="1"/>
    <col min="4866" max="4866" width="28.25" style="376" customWidth="1"/>
    <col min="4867" max="4867" width="12.75" style="376" customWidth="1"/>
    <col min="4868" max="4870" width="10.75" style="376"/>
    <col min="4871" max="4871" width="11.875" style="376" customWidth="1"/>
    <col min="4872" max="4872" width="15" style="376" customWidth="1"/>
    <col min="4873" max="5120" width="10.75" style="376"/>
    <col min="5121" max="5121" width="5.875" style="376" customWidth="1"/>
    <col min="5122" max="5122" width="28.25" style="376" customWidth="1"/>
    <col min="5123" max="5123" width="12.75" style="376" customWidth="1"/>
    <col min="5124" max="5126" width="10.75" style="376"/>
    <col min="5127" max="5127" width="11.875" style="376" customWidth="1"/>
    <col min="5128" max="5128" width="15" style="376" customWidth="1"/>
    <col min="5129" max="5376" width="10.75" style="376"/>
    <col min="5377" max="5377" width="5.875" style="376" customWidth="1"/>
    <col min="5378" max="5378" width="28.25" style="376" customWidth="1"/>
    <col min="5379" max="5379" width="12.75" style="376" customWidth="1"/>
    <col min="5380" max="5382" width="10.75" style="376"/>
    <col min="5383" max="5383" width="11.875" style="376" customWidth="1"/>
    <col min="5384" max="5384" width="15" style="376" customWidth="1"/>
    <col min="5385" max="5632" width="10.75" style="376"/>
    <col min="5633" max="5633" width="5.875" style="376" customWidth="1"/>
    <col min="5634" max="5634" width="28.25" style="376" customWidth="1"/>
    <col min="5635" max="5635" width="12.75" style="376" customWidth="1"/>
    <col min="5636" max="5638" width="10.75" style="376"/>
    <col min="5639" max="5639" width="11.875" style="376" customWidth="1"/>
    <col min="5640" max="5640" width="15" style="376" customWidth="1"/>
    <col min="5641" max="5888" width="10.75" style="376"/>
    <col min="5889" max="5889" width="5.875" style="376" customWidth="1"/>
    <col min="5890" max="5890" width="28.25" style="376" customWidth="1"/>
    <col min="5891" max="5891" width="12.75" style="376" customWidth="1"/>
    <col min="5892" max="5894" width="10.75" style="376"/>
    <col min="5895" max="5895" width="11.875" style="376" customWidth="1"/>
    <col min="5896" max="5896" width="15" style="376" customWidth="1"/>
    <col min="5897" max="6144" width="10.75" style="376"/>
    <col min="6145" max="6145" width="5.875" style="376" customWidth="1"/>
    <col min="6146" max="6146" width="28.25" style="376" customWidth="1"/>
    <col min="6147" max="6147" width="12.75" style="376" customWidth="1"/>
    <col min="6148" max="6150" width="10.75" style="376"/>
    <col min="6151" max="6151" width="11.875" style="376" customWidth="1"/>
    <col min="6152" max="6152" width="15" style="376" customWidth="1"/>
    <col min="6153" max="6400" width="10.75" style="376"/>
    <col min="6401" max="6401" width="5.875" style="376" customWidth="1"/>
    <col min="6402" max="6402" width="28.25" style="376" customWidth="1"/>
    <col min="6403" max="6403" width="12.75" style="376" customWidth="1"/>
    <col min="6404" max="6406" width="10.75" style="376"/>
    <col min="6407" max="6407" width="11.875" style="376" customWidth="1"/>
    <col min="6408" max="6408" width="15" style="376" customWidth="1"/>
    <col min="6409" max="6656" width="10.75" style="376"/>
    <col min="6657" max="6657" width="5.875" style="376" customWidth="1"/>
    <col min="6658" max="6658" width="28.25" style="376" customWidth="1"/>
    <col min="6659" max="6659" width="12.75" style="376" customWidth="1"/>
    <col min="6660" max="6662" width="10.75" style="376"/>
    <col min="6663" max="6663" width="11.875" style="376" customWidth="1"/>
    <col min="6664" max="6664" width="15" style="376" customWidth="1"/>
    <col min="6665" max="6912" width="10.75" style="376"/>
    <col min="6913" max="6913" width="5.875" style="376" customWidth="1"/>
    <col min="6914" max="6914" width="28.25" style="376" customWidth="1"/>
    <col min="6915" max="6915" width="12.75" style="376" customWidth="1"/>
    <col min="6916" max="6918" width="10.75" style="376"/>
    <col min="6919" max="6919" width="11.875" style="376" customWidth="1"/>
    <col min="6920" max="6920" width="15" style="376" customWidth="1"/>
    <col min="6921" max="7168" width="10.75" style="376"/>
    <col min="7169" max="7169" width="5.875" style="376" customWidth="1"/>
    <col min="7170" max="7170" width="28.25" style="376" customWidth="1"/>
    <col min="7171" max="7171" width="12.75" style="376" customWidth="1"/>
    <col min="7172" max="7174" width="10.75" style="376"/>
    <col min="7175" max="7175" width="11.875" style="376" customWidth="1"/>
    <col min="7176" max="7176" width="15" style="376" customWidth="1"/>
    <col min="7177" max="7424" width="10.75" style="376"/>
    <col min="7425" max="7425" width="5.875" style="376" customWidth="1"/>
    <col min="7426" max="7426" width="28.25" style="376" customWidth="1"/>
    <col min="7427" max="7427" width="12.75" style="376" customWidth="1"/>
    <col min="7428" max="7430" width="10.75" style="376"/>
    <col min="7431" max="7431" width="11.875" style="376" customWidth="1"/>
    <col min="7432" max="7432" width="15" style="376" customWidth="1"/>
    <col min="7433" max="7680" width="10.75" style="376"/>
    <col min="7681" max="7681" width="5.875" style="376" customWidth="1"/>
    <col min="7682" max="7682" width="28.25" style="376" customWidth="1"/>
    <col min="7683" max="7683" width="12.75" style="376" customWidth="1"/>
    <col min="7684" max="7686" width="10.75" style="376"/>
    <col min="7687" max="7687" width="11.875" style="376" customWidth="1"/>
    <col min="7688" max="7688" width="15" style="376" customWidth="1"/>
    <col min="7689" max="7936" width="10.75" style="376"/>
    <col min="7937" max="7937" width="5.875" style="376" customWidth="1"/>
    <col min="7938" max="7938" width="28.25" style="376" customWidth="1"/>
    <col min="7939" max="7939" width="12.75" style="376" customWidth="1"/>
    <col min="7940" max="7942" width="10.75" style="376"/>
    <col min="7943" max="7943" width="11.875" style="376" customWidth="1"/>
    <col min="7944" max="7944" width="15" style="376" customWidth="1"/>
    <col min="7945" max="8192" width="10.75" style="376"/>
    <col min="8193" max="8193" width="5.875" style="376" customWidth="1"/>
    <col min="8194" max="8194" width="28.25" style="376" customWidth="1"/>
    <col min="8195" max="8195" width="12.75" style="376" customWidth="1"/>
    <col min="8196" max="8198" width="10.75" style="376"/>
    <col min="8199" max="8199" width="11.875" style="376" customWidth="1"/>
    <col min="8200" max="8200" width="15" style="376" customWidth="1"/>
    <col min="8201" max="8448" width="10.75" style="376"/>
    <col min="8449" max="8449" width="5.875" style="376" customWidth="1"/>
    <col min="8450" max="8450" width="28.25" style="376" customWidth="1"/>
    <col min="8451" max="8451" width="12.75" style="376" customWidth="1"/>
    <col min="8452" max="8454" width="10.75" style="376"/>
    <col min="8455" max="8455" width="11.875" style="376" customWidth="1"/>
    <col min="8456" max="8456" width="15" style="376" customWidth="1"/>
    <col min="8457" max="8704" width="10.75" style="376"/>
    <col min="8705" max="8705" width="5.875" style="376" customWidth="1"/>
    <col min="8706" max="8706" width="28.25" style="376" customWidth="1"/>
    <col min="8707" max="8707" width="12.75" style="376" customWidth="1"/>
    <col min="8708" max="8710" width="10.75" style="376"/>
    <col min="8711" max="8711" width="11.875" style="376" customWidth="1"/>
    <col min="8712" max="8712" width="15" style="376" customWidth="1"/>
    <col min="8713" max="8960" width="10.75" style="376"/>
    <col min="8961" max="8961" width="5.875" style="376" customWidth="1"/>
    <col min="8962" max="8962" width="28.25" style="376" customWidth="1"/>
    <col min="8963" max="8963" width="12.75" style="376" customWidth="1"/>
    <col min="8964" max="8966" width="10.75" style="376"/>
    <col min="8967" max="8967" width="11.875" style="376" customWidth="1"/>
    <col min="8968" max="8968" width="15" style="376" customWidth="1"/>
    <col min="8969" max="9216" width="10.75" style="376"/>
    <col min="9217" max="9217" width="5.875" style="376" customWidth="1"/>
    <col min="9218" max="9218" width="28.25" style="376" customWidth="1"/>
    <col min="9219" max="9219" width="12.75" style="376" customWidth="1"/>
    <col min="9220" max="9222" width="10.75" style="376"/>
    <col min="9223" max="9223" width="11.875" style="376" customWidth="1"/>
    <col min="9224" max="9224" width="15" style="376" customWidth="1"/>
    <col min="9225" max="9472" width="10.75" style="376"/>
    <col min="9473" max="9473" width="5.875" style="376" customWidth="1"/>
    <col min="9474" max="9474" width="28.25" style="376" customWidth="1"/>
    <col min="9475" max="9475" width="12.75" style="376" customWidth="1"/>
    <col min="9476" max="9478" width="10.75" style="376"/>
    <col min="9479" max="9479" width="11.875" style="376" customWidth="1"/>
    <col min="9480" max="9480" width="15" style="376" customWidth="1"/>
    <col min="9481" max="9728" width="10.75" style="376"/>
    <col min="9729" max="9729" width="5.875" style="376" customWidth="1"/>
    <col min="9730" max="9730" width="28.25" style="376" customWidth="1"/>
    <col min="9731" max="9731" width="12.75" style="376" customWidth="1"/>
    <col min="9732" max="9734" width="10.75" style="376"/>
    <col min="9735" max="9735" width="11.875" style="376" customWidth="1"/>
    <col min="9736" max="9736" width="15" style="376" customWidth="1"/>
    <col min="9737" max="9984" width="10.75" style="376"/>
    <col min="9985" max="9985" width="5.875" style="376" customWidth="1"/>
    <col min="9986" max="9986" width="28.25" style="376" customWidth="1"/>
    <col min="9987" max="9987" width="12.75" style="376" customWidth="1"/>
    <col min="9988" max="9990" width="10.75" style="376"/>
    <col min="9991" max="9991" width="11.875" style="376" customWidth="1"/>
    <col min="9992" max="9992" width="15" style="376" customWidth="1"/>
    <col min="9993" max="10240" width="10.75" style="376"/>
    <col min="10241" max="10241" width="5.875" style="376" customWidth="1"/>
    <col min="10242" max="10242" width="28.25" style="376" customWidth="1"/>
    <col min="10243" max="10243" width="12.75" style="376" customWidth="1"/>
    <col min="10244" max="10246" width="10.75" style="376"/>
    <col min="10247" max="10247" width="11.875" style="376" customWidth="1"/>
    <col min="10248" max="10248" width="15" style="376" customWidth="1"/>
    <col min="10249" max="10496" width="10.75" style="376"/>
    <col min="10497" max="10497" width="5.875" style="376" customWidth="1"/>
    <col min="10498" max="10498" width="28.25" style="376" customWidth="1"/>
    <col min="10499" max="10499" width="12.75" style="376" customWidth="1"/>
    <col min="10500" max="10502" width="10.75" style="376"/>
    <col min="10503" max="10503" width="11.875" style="376" customWidth="1"/>
    <col min="10504" max="10504" width="15" style="376" customWidth="1"/>
    <col min="10505" max="10752" width="10.75" style="376"/>
    <col min="10753" max="10753" width="5.875" style="376" customWidth="1"/>
    <col min="10754" max="10754" width="28.25" style="376" customWidth="1"/>
    <col min="10755" max="10755" width="12.75" style="376" customWidth="1"/>
    <col min="10756" max="10758" width="10.75" style="376"/>
    <col min="10759" max="10759" width="11.875" style="376" customWidth="1"/>
    <col min="10760" max="10760" width="15" style="376" customWidth="1"/>
    <col min="10761" max="11008" width="10.75" style="376"/>
    <col min="11009" max="11009" width="5.875" style="376" customWidth="1"/>
    <col min="11010" max="11010" width="28.25" style="376" customWidth="1"/>
    <col min="11011" max="11011" width="12.75" style="376" customWidth="1"/>
    <col min="11012" max="11014" width="10.75" style="376"/>
    <col min="11015" max="11015" width="11.875" style="376" customWidth="1"/>
    <col min="11016" max="11016" width="15" style="376" customWidth="1"/>
    <col min="11017" max="11264" width="10.75" style="376"/>
    <col min="11265" max="11265" width="5.875" style="376" customWidth="1"/>
    <col min="11266" max="11266" width="28.25" style="376" customWidth="1"/>
    <col min="11267" max="11267" width="12.75" style="376" customWidth="1"/>
    <col min="11268" max="11270" width="10.75" style="376"/>
    <col min="11271" max="11271" width="11.875" style="376" customWidth="1"/>
    <col min="11272" max="11272" width="15" style="376" customWidth="1"/>
    <col min="11273" max="11520" width="10.75" style="376"/>
    <col min="11521" max="11521" width="5.875" style="376" customWidth="1"/>
    <col min="11522" max="11522" width="28.25" style="376" customWidth="1"/>
    <col min="11523" max="11523" width="12.75" style="376" customWidth="1"/>
    <col min="11524" max="11526" width="10.75" style="376"/>
    <col min="11527" max="11527" width="11.875" style="376" customWidth="1"/>
    <col min="11528" max="11528" width="15" style="376" customWidth="1"/>
    <col min="11529" max="11776" width="10.75" style="376"/>
    <col min="11777" max="11777" width="5.875" style="376" customWidth="1"/>
    <col min="11778" max="11778" width="28.25" style="376" customWidth="1"/>
    <col min="11779" max="11779" width="12.75" style="376" customWidth="1"/>
    <col min="11780" max="11782" width="10.75" style="376"/>
    <col min="11783" max="11783" width="11.875" style="376" customWidth="1"/>
    <col min="11784" max="11784" width="15" style="376" customWidth="1"/>
    <col min="11785" max="12032" width="10.75" style="376"/>
    <col min="12033" max="12033" width="5.875" style="376" customWidth="1"/>
    <col min="12034" max="12034" width="28.25" style="376" customWidth="1"/>
    <col min="12035" max="12035" width="12.75" style="376" customWidth="1"/>
    <col min="12036" max="12038" width="10.75" style="376"/>
    <col min="12039" max="12039" width="11.875" style="376" customWidth="1"/>
    <col min="12040" max="12040" width="15" style="376" customWidth="1"/>
    <col min="12041" max="12288" width="10.75" style="376"/>
    <col min="12289" max="12289" width="5.875" style="376" customWidth="1"/>
    <col min="12290" max="12290" width="28.25" style="376" customWidth="1"/>
    <col min="12291" max="12291" width="12.75" style="376" customWidth="1"/>
    <col min="12292" max="12294" width="10.75" style="376"/>
    <col min="12295" max="12295" width="11.875" style="376" customWidth="1"/>
    <col min="12296" max="12296" width="15" style="376" customWidth="1"/>
    <col min="12297" max="12544" width="10.75" style="376"/>
    <col min="12545" max="12545" width="5.875" style="376" customWidth="1"/>
    <col min="12546" max="12546" width="28.25" style="376" customWidth="1"/>
    <col min="12547" max="12547" width="12.75" style="376" customWidth="1"/>
    <col min="12548" max="12550" width="10.75" style="376"/>
    <col min="12551" max="12551" width="11.875" style="376" customWidth="1"/>
    <col min="12552" max="12552" width="15" style="376" customWidth="1"/>
    <col min="12553" max="12800" width="10.75" style="376"/>
    <col min="12801" max="12801" width="5.875" style="376" customWidth="1"/>
    <col min="12802" max="12802" width="28.25" style="376" customWidth="1"/>
    <col min="12803" max="12803" width="12.75" style="376" customWidth="1"/>
    <col min="12804" max="12806" width="10.75" style="376"/>
    <col min="12807" max="12807" width="11.875" style="376" customWidth="1"/>
    <col min="12808" max="12808" width="15" style="376" customWidth="1"/>
    <col min="12809" max="13056" width="10.75" style="376"/>
    <col min="13057" max="13057" width="5.875" style="376" customWidth="1"/>
    <col min="13058" max="13058" width="28.25" style="376" customWidth="1"/>
    <col min="13059" max="13059" width="12.75" style="376" customWidth="1"/>
    <col min="13060" max="13062" width="10.75" style="376"/>
    <col min="13063" max="13063" width="11.875" style="376" customWidth="1"/>
    <col min="13064" max="13064" width="15" style="376" customWidth="1"/>
    <col min="13065" max="13312" width="10.75" style="376"/>
    <col min="13313" max="13313" width="5.875" style="376" customWidth="1"/>
    <col min="13314" max="13314" width="28.25" style="376" customWidth="1"/>
    <col min="13315" max="13315" width="12.75" style="376" customWidth="1"/>
    <col min="13316" max="13318" width="10.75" style="376"/>
    <col min="13319" max="13319" width="11.875" style="376" customWidth="1"/>
    <col min="13320" max="13320" width="15" style="376" customWidth="1"/>
    <col min="13321" max="13568" width="10.75" style="376"/>
    <col min="13569" max="13569" width="5.875" style="376" customWidth="1"/>
    <col min="13570" max="13570" width="28.25" style="376" customWidth="1"/>
    <col min="13571" max="13571" width="12.75" style="376" customWidth="1"/>
    <col min="13572" max="13574" width="10.75" style="376"/>
    <col min="13575" max="13575" width="11.875" style="376" customWidth="1"/>
    <col min="13576" max="13576" width="15" style="376" customWidth="1"/>
    <col min="13577" max="13824" width="10.75" style="376"/>
    <col min="13825" max="13825" width="5.875" style="376" customWidth="1"/>
    <col min="13826" max="13826" width="28.25" style="376" customWidth="1"/>
    <col min="13827" max="13827" width="12.75" style="376" customWidth="1"/>
    <col min="13828" max="13830" width="10.75" style="376"/>
    <col min="13831" max="13831" width="11.875" style="376" customWidth="1"/>
    <col min="13832" max="13832" width="15" style="376" customWidth="1"/>
    <col min="13833" max="14080" width="10.75" style="376"/>
    <col min="14081" max="14081" width="5.875" style="376" customWidth="1"/>
    <col min="14082" max="14082" width="28.25" style="376" customWidth="1"/>
    <col min="14083" max="14083" width="12.75" style="376" customWidth="1"/>
    <col min="14084" max="14086" width="10.75" style="376"/>
    <col min="14087" max="14087" width="11.875" style="376" customWidth="1"/>
    <col min="14088" max="14088" width="15" style="376" customWidth="1"/>
    <col min="14089" max="14336" width="10.75" style="376"/>
    <col min="14337" max="14337" width="5.875" style="376" customWidth="1"/>
    <col min="14338" max="14338" width="28.25" style="376" customWidth="1"/>
    <col min="14339" max="14339" width="12.75" style="376" customWidth="1"/>
    <col min="14340" max="14342" width="10.75" style="376"/>
    <col min="14343" max="14343" width="11.875" style="376" customWidth="1"/>
    <col min="14344" max="14344" width="15" style="376" customWidth="1"/>
    <col min="14345" max="14592" width="10.75" style="376"/>
    <col min="14593" max="14593" width="5.875" style="376" customWidth="1"/>
    <col min="14594" max="14594" width="28.25" style="376" customWidth="1"/>
    <col min="14595" max="14595" width="12.75" style="376" customWidth="1"/>
    <col min="14596" max="14598" width="10.75" style="376"/>
    <col min="14599" max="14599" width="11.875" style="376" customWidth="1"/>
    <col min="14600" max="14600" width="15" style="376" customWidth="1"/>
    <col min="14601" max="14848" width="10.75" style="376"/>
    <col min="14849" max="14849" width="5.875" style="376" customWidth="1"/>
    <col min="14850" max="14850" width="28.25" style="376" customWidth="1"/>
    <col min="14851" max="14851" width="12.75" style="376" customWidth="1"/>
    <col min="14852" max="14854" width="10.75" style="376"/>
    <col min="14855" max="14855" width="11.875" style="376" customWidth="1"/>
    <col min="14856" max="14856" width="15" style="376" customWidth="1"/>
    <col min="14857" max="15104" width="10.75" style="376"/>
    <col min="15105" max="15105" width="5.875" style="376" customWidth="1"/>
    <col min="15106" max="15106" width="28.25" style="376" customWidth="1"/>
    <col min="15107" max="15107" width="12.75" style="376" customWidth="1"/>
    <col min="15108" max="15110" width="10.75" style="376"/>
    <col min="15111" max="15111" width="11.875" style="376" customWidth="1"/>
    <col min="15112" max="15112" width="15" style="376" customWidth="1"/>
    <col min="15113" max="15360" width="10.75" style="376"/>
    <col min="15361" max="15361" width="5.875" style="376" customWidth="1"/>
    <col min="15362" max="15362" width="28.25" style="376" customWidth="1"/>
    <col min="15363" max="15363" width="12.75" style="376" customWidth="1"/>
    <col min="15364" max="15366" width="10.75" style="376"/>
    <col min="15367" max="15367" width="11.875" style="376" customWidth="1"/>
    <col min="15368" max="15368" width="15" style="376" customWidth="1"/>
    <col min="15369" max="15616" width="10.75" style="376"/>
    <col min="15617" max="15617" width="5.875" style="376" customWidth="1"/>
    <col min="15618" max="15618" width="28.25" style="376" customWidth="1"/>
    <col min="15619" max="15619" width="12.75" style="376" customWidth="1"/>
    <col min="15620" max="15622" width="10.75" style="376"/>
    <col min="15623" max="15623" width="11.875" style="376" customWidth="1"/>
    <col min="15624" max="15624" width="15" style="376" customWidth="1"/>
    <col min="15625" max="15872" width="10.75" style="376"/>
    <col min="15873" max="15873" width="5.875" style="376" customWidth="1"/>
    <col min="15874" max="15874" width="28.25" style="376" customWidth="1"/>
    <col min="15875" max="15875" width="12.75" style="376" customWidth="1"/>
    <col min="15876" max="15878" width="10.75" style="376"/>
    <col min="15879" max="15879" width="11.875" style="376" customWidth="1"/>
    <col min="15880" max="15880" width="15" style="376" customWidth="1"/>
    <col min="15881" max="16128" width="10.75" style="376"/>
    <col min="16129" max="16129" width="5.875" style="376" customWidth="1"/>
    <col min="16130" max="16130" width="28.25" style="376" customWidth="1"/>
    <col min="16131" max="16131" width="12.75" style="376" customWidth="1"/>
    <col min="16132" max="16134" width="10.75" style="376"/>
    <col min="16135" max="16135" width="11.875" style="376" customWidth="1"/>
    <col min="16136" max="16136" width="15" style="376" customWidth="1"/>
    <col min="16137" max="16384" width="10.75" style="376"/>
  </cols>
  <sheetData>
    <row r="2" spans="1:10" ht="16.5" customHeight="1">
      <c r="A2" s="517" t="s">
        <v>699</v>
      </c>
      <c r="B2" s="517"/>
      <c r="C2" s="517"/>
      <c r="D2" s="517"/>
      <c r="E2" s="517"/>
      <c r="F2" s="517"/>
    </row>
    <row r="3" spans="1:10" ht="21.75" customHeight="1">
      <c r="I3" s="377" t="s">
        <v>123</v>
      </c>
      <c r="J3" s="377"/>
    </row>
    <row r="4" spans="1:10" ht="91.5" customHeight="1">
      <c r="A4" s="378" t="s">
        <v>114</v>
      </c>
      <c r="B4" s="378" t="s">
        <v>52</v>
      </c>
      <c r="C4" s="378" t="s">
        <v>167</v>
      </c>
      <c r="D4" s="378" t="s">
        <v>146</v>
      </c>
      <c r="E4" s="378" t="s">
        <v>147</v>
      </c>
      <c r="F4" s="378" t="s">
        <v>642</v>
      </c>
      <c r="G4" s="378" t="s">
        <v>153</v>
      </c>
      <c r="H4" s="378" t="s">
        <v>149</v>
      </c>
      <c r="I4" s="378" t="s">
        <v>136</v>
      </c>
    </row>
    <row r="5" spans="1:10" ht="15" customHeight="1">
      <c r="A5" s="378">
        <v>1</v>
      </c>
      <c r="B5" s="378">
        <v>2</v>
      </c>
      <c r="C5" s="378">
        <v>3</v>
      </c>
      <c r="D5" s="378">
        <v>4</v>
      </c>
      <c r="E5" s="378">
        <v>5</v>
      </c>
      <c r="F5" s="378">
        <v>6</v>
      </c>
      <c r="G5" s="378">
        <v>7</v>
      </c>
      <c r="H5" s="378">
        <v>8</v>
      </c>
      <c r="I5" s="378">
        <v>9</v>
      </c>
    </row>
    <row r="6" spans="1:10" ht="15" customHeight="1">
      <c r="A6" s="390">
        <v>1</v>
      </c>
      <c r="B6" s="391" t="s">
        <v>168</v>
      </c>
      <c r="C6" s="392">
        <v>71826.768410000033</v>
      </c>
      <c r="D6" s="392">
        <v>20652.919640000011</v>
      </c>
      <c r="E6" s="392">
        <v>40456.097979999911</v>
      </c>
      <c r="F6" s="392">
        <v>42535.24265</v>
      </c>
      <c r="G6" s="392">
        <v>21627.17063000035</v>
      </c>
      <c r="H6" s="392">
        <v>549327.83148000878</v>
      </c>
      <c r="I6" s="392">
        <v>746426.03079000907</v>
      </c>
    </row>
    <row r="7" spans="1:10" ht="15" customHeight="1">
      <c r="A7" s="390">
        <v>2</v>
      </c>
      <c r="B7" s="391" t="s">
        <v>169</v>
      </c>
      <c r="C7" s="392">
        <v>58498.20805999999</v>
      </c>
      <c r="D7" s="392">
        <v>1793.4865400000001</v>
      </c>
      <c r="E7" s="392">
        <v>85440.48371000003</v>
      </c>
      <c r="F7" s="392">
        <v>7688.508969999999</v>
      </c>
      <c r="G7" s="392">
        <v>237766.7326500045</v>
      </c>
      <c r="H7" s="375">
        <v>0</v>
      </c>
      <c r="I7" s="392">
        <v>391187.41993000451</v>
      </c>
    </row>
    <row r="8" spans="1:10" ht="15" customHeight="1">
      <c r="A8" s="390" t="s">
        <v>2</v>
      </c>
      <c r="B8" s="391" t="s">
        <v>170</v>
      </c>
      <c r="C8" s="392">
        <v>13556.266739999999</v>
      </c>
      <c r="D8" s="392">
        <v>71.872020000000006</v>
      </c>
      <c r="E8" s="375">
        <v>0</v>
      </c>
      <c r="F8" s="375">
        <v>0</v>
      </c>
      <c r="G8" s="392">
        <v>1868.2906599999999</v>
      </c>
      <c r="H8" s="375">
        <v>0</v>
      </c>
      <c r="I8" s="392">
        <v>15496.42942</v>
      </c>
    </row>
    <row r="9" spans="1:10" ht="15" customHeight="1">
      <c r="A9" s="390" t="s">
        <v>3</v>
      </c>
      <c r="B9" s="391" t="s">
        <v>171</v>
      </c>
      <c r="C9" s="392">
        <v>2014.251</v>
      </c>
      <c r="D9" s="375">
        <v>0</v>
      </c>
      <c r="E9" s="392">
        <v>81288.724560000031</v>
      </c>
      <c r="F9" s="375">
        <v>0</v>
      </c>
      <c r="G9" s="392">
        <v>14334.807809999995</v>
      </c>
      <c r="H9" s="375">
        <v>0</v>
      </c>
      <c r="I9" s="392">
        <v>97637.783370000034</v>
      </c>
    </row>
    <row r="10" spans="1:10" ht="15" customHeight="1">
      <c r="A10" s="390" t="s">
        <v>753</v>
      </c>
      <c r="B10" s="391" t="s">
        <v>172</v>
      </c>
      <c r="C10" s="392">
        <v>640.86416000000008</v>
      </c>
      <c r="D10" s="375">
        <v>0</v>
      </c>
      <c r="E10" s="392">
        <v>81177.634900000034</v>
      </c>
      <c r="F10" s="375">
        <v>0</v>
      </c>
      <c r="G10" s="392">
        <v>13696.605309999995</v>
      </c>
      <c r="H10" s="375">
        <v>0</v>
      </c>
      <c r="I10" s="392">
        <v>95515.10437000003</v>
      </c>
    </row>
    <row r="11" spans="1:10" ht="15" customHeight="1">
      <c r="A11" s="390" t="s">
        <v>133</v>
      </c>
      <c r="B11" s="391" t="s">
        <v>173</v>
      </c>
      <c r="C11" s="392">
        <v>42927.690319999994</v>
      </c>
      <c r="D11" s="392">
        <v>1721.6145200000001</v>
      </c>
      <c r="E11" s="392">
        <v>4151.7591499999999</v>
      </c>
      <c r="F11" s="392">
        <v>7688.508969999999</v>
      </c>
      <c r="G11" s="392">
        <v>221563.6341800045</v>
      </c>
      <c r="H11" s="375">
        <v>0</v>
      </c>
      <c r="I11" s="392">
        <v>278053.2071400045</v>
      </c>
    </row>
    <row r="12" spans="1:10" ht="29.25" customHeight="1">
      <c r="A12" s="391">
        <v>3</v>
      </c>
      <c r="B12" s="391" t="s">
        <v>166</v>
      </c>
      <c r="C12" s="392">
        <v>130324.97647000002</v>
      </c>
      <c r="D12" s="392">
        <v>22446.406180000013</v>
      </c>
      <c r="E12" s="392">
        <v>125896.58168999993</v>
      </c>
      <c r="F12" s="392">
        <v>50223.751619999995</v>
      </c>
      <c r="G12" s="392">
        <v>259393.90328000486</v>
      </c>
      <c r="H12" s="392">
        <v>549327.83148000878</v>
      </c>
      <c r="I12" s="392">
        <v>1137613.4507200136</v>
      </c>
    </row>
    <row r="13" spans="1:10">
      <c r="A13" s="393"/>
      <c r="B13" s="394"/>
      <c r="C13" s="395"/>
      <c r="D13" s="396"/>
      <c r="E13" s="396"/>
      <c r="F13" s="396"/>
      <c r="G13" s="396"/>
      <c r="H13" s="396"/>
      <c r="I13" s="396"/>
      <c r="J13" s="396"/>
    </row>
    <row r="93" spans="1:1">
      <c r="A93" s="388" t="s">
        <v>16</v>
      </c>
    </row>
    <row r="190" spans="4:4">
      <c r="D190" s="389"/>
    </row>
  </sheetData>
  <sheetProtection selectLockedCells="1" selectUnlockedCells="1"/>
  <mergeCells count="1">
    <mergeCell ref="A2:F2"/>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abColor rgb="FFFFFF00"/>
  </sheetPr>
  <dimension ref="A2:J192"/>
  <sheetViews>
    <sheetView workbookViewId="0">
      <selection activeCell="A6" sqref="A6:A12"/>
    </sheetView>
  </sheetViews>
  <sheetFormatPr defaultColWidth="10.75" defaultRowHeight="13.5"/>
  <cols>
    <col min="1" max="1" width="6" customWidth="1"/>
    <col min="2" max="2" width="35.25" customWidth="1"/>
    <col min="3" max="3" width="15.125" customWidth="1"/>
    <col min="4" max="4" width="14.375" customWidth="1"/>
    <col min="5" max="5" width="10.75" customWidth="1"/>
    <col min="6" max="6" width="10.875" customWidth="1"/>
    <col min="7" max="7" width="10.75" customWidth="1"/>
    <col min="8" max="8" width="14.25" style="70" customWidth="1"/>
    <col min="9" max="9" width="5.375" customWidth="1"/>
    <col min="10" max="10" width="13.375" bestFit="1" customWidth="1"/>
    <col min="11" max="11" width="16.5" customWidth="1"/>
  </cols>
  <sheetData>
    <row r="2" spans="1:10" ht="32.25" customHeight="1">
      <c r="A2" s="525" t="s">
        <v>700</v>
      </c>
      <c r="B2" s="525"/>
      <c r="C2" s="525"/>
      <c r="D2" s="525"/>
      <c r="E2" s="525"/>
      <c r="F2" s="525"/>
      <c r="G2" s="1"/>
      <c r="H2" s="6"/>
      <c r="I2" s="1"/>
      <c r="J2" s="1"/>
    </row>
    <row r="3" spans="1:10" ht="27.75" customHeight="1">
      <c r="A3" s="1"/>
      <c r="B3" s="1"/>
      <c r="C3" s="1"/>
      <c r="D3" s="1"/>
      <c r="E3" s="1"/>
      <c r="F3" s="1"/>
      <c r="G3" s="1"/>
      <c r="H3" s="27" t="s">
        <v>123</v>
      </c>
      <c r="I3" s="1"/>
      <c r="J3" s="27"/>
    </row>
    <row r="4" spans="1:10" ht="91.5" customHeight="1">
      <c r="A4" s="37" t="s">
        <v>114</v>
      </c>
      <c r="B4" s="37" t="s">
        <v>52</v>
      </c>
      <c r="C4" s="37" t="s">
        <v>167</v>
      </c>
      <c r="D4" s="37" t="s">
        <v>146</v>
      </c>
      <c r="E4" s="37" t="s">
        <v>147</v>
      </c>
      <c r="F4" s="37" t="s">
        <v>153</v>
      </c>
      <c r="G4" s="37" t="s">
        <v>149</v>
      </c>
      <c r="H4" s="37" t="s">
        <v>136</v>
      </c>
    </row>
    <row r="5" spans="1:10" ht="15" customHeight="1">
      <c r="A5" s="37">
        <v>1</v>
      </c>
      <c r="B5" s="37">
        <v>2</v>
      </c>
      <c r="C5" s="37">
        <v>3</v>
      </c>
      <c r="D5" s="37">
        <v>4</v>
      </c>
      <c r="E5" s="37">
        <v>5</v>
      </c>
      <c r="F5" s="37">
        <v>6</v>
      </c>
      <c r="G5" s="37">
        <v>7</v>
      </c>
      <c r="H5" s="37">
        <v>8</v>
      </c>
    </row>
    <row r="6" spans="1:10" ht="15" customHeight="1">
      <c r="A6" s="390">
        <v>1</v>
      </c>
      <c r="B6" s="53" t="s">
        <v>168</v>
      </c>
      <c r="C6" s="293">
        <v>54521</v>
      </c>
      <c r="D6" s="293">
        <v>55546</v>
      </c>
      <c r="E6" s="293">
        <v>19243</v>
      </c>
      <c r="F6" s="293">
        <v>101680.68403000082</v>
      </c>
      <c r="G6" s="293">
        <v>541519</v>
      </c>
      <c r="H6" s="293">
        <v>772510</v>
      </c>
      <c r="I6" s="123"/>
      <c r="J6" s="123"/>
    </row>
    <row r="7" spans="1:10" ht="15" customHeight="1">
      <c r="A7" s="390">
        <v>2</v>
      </c>
      <c r="B7" s="53" t="s">
        <v>169</v>
      </c>
      <c r="C7" s="293">
        <v>299198</v>
      </c>
      <c r="D7" s="293">
        <v>1073</v>
      </c>
      <c r="E7" s="293">
        <v>100251</v>
      </c>
      <c r="F7" s="293">
        <v>255561.64696999895</v>
      </c>
      <c r="G7" s="293">
        <v>0</v>
      </c>
      <c r="H7" s="293">
        <v>656084</v>
      </c>
      <c r="I7" s="123"/>
      <c r="J7" s="123"/>
    </row>
    <row r="8" spans="1:10" ht="15" customHeight="1">
      <c r="A8" s="390" t="s">
        <v>2</v>
      </c>
      <c r="B8" s="53" t="s">
        <v>170</v>
      </c>
      <c r="C8" s="293">
        <v>51423</v>
      </c>
      <c r="D8" s="293">
        <v>569</v>
      </c>
      <c r="E8" s="293">
        <v>0</v>
      </c>
      <c r="F8" s="293">
        <v>723.47359000000006</v>
      </c>
      <c r="G8" s="293">
        <v>0</v>
      </c>
      <c r="H8" s="293">
        <v>52715</v>
      </c>
      <c r="I8" s="123"/>
      <c r="J8" s="123"/>
    </row>
    <row r="9" spans="1:10" ht="15" customHeight="1">
      <c r="A9" s="390" t="s">
        <v>3</v>
      </c>
      <c r="B9" s="53" t="s">
        <v>171</v>
      </c>
      <c r="C9" s="293">
        <v>1781</v>
      </c>
      <c r="D9" s="293">
        <v>0</v>
      </c>
      <c r="E9" s="293">
        <v>95204</v>
      </c>
      <c r="F9" s="293">
        <v>30568.611850000008</v>
      </c>
      <c r="G9" s="293">
        <v>0</v>
      </c>
      <c r="H9" s="293">
        <v>127553.54005999994</v>
      </c>
      <c r="I9" s="123"/>
      <c r="J9" s="123"/>
    </row>
    <row r="10" spans="1:10" ht="15" customHeight="1">
      <c r="A10" s="390" t="s">
        <v>753</v>
      </c>
      <c r="B10" s="53" t="s">
        <v>172</v>
      </c>
      <c r="C10" s="293">
        <v>827</v>
      </c>
      <c r="D10" s="293">
        <v>0</v>
      </c>
      <c r="E10" s="293">
        <v>94922</v>
      </c>
      <c r="F10" s="293">
        <v>30135.696510000009</v>
      </c>
      <c r="G10" s="293">
        <v>0</v>
      </c>
      <c r="H10" s="293">
        <v>125884.64398999994</v>
      </c>
      <c r="I10" s="123"/>
      <c r="J10" s="123"/>
    </row>
    <row r="11" spans="1:10" ht="15" customHeight="1">
      <c r="A11" s="390" t="s">
        <v>133</v>
      </c>
      <c r="B11" s="53" t="s">
        <v>173</v>
      </c>
      <c r="C11" s="293">
        <v>245994</v>
      </c>
      <c r="D11" s="293">
        <v>504</v>
      </c>
      <c r="E11" s="293">
        <v>5047</v>
      </c>
      <c r="F11" s="293">
        <v>224269.56152999896</v>
      </c>
      <c r="G11" s="293">
        <v>0</v>
      </c>
      <c r="H11" s="293">
        <v>475815</v>
      </c>
      <c r="I11" s="123"/>
      <c r="J11" s="123"/>
    </row>
    <row r="12" spans="1:10" ht="29.25" customHeight="1">
      <c r="A12" s="391">
        <v>3</v>
      </c>
      <c r="B12" s="53" t="s">
        <v>166</v>
      </c>
      <c r="C12" s="293">
        <v>353719.10188999993</v>
      </c>
      <c r="D12" s="293">
        <v>56619.610919999897</v>
      </c>
      <c r="E12" s="293">
        <v>119493.67807000005</v>
      </c>
      <c r="F12" s="293">
        <v>357242.33099999977</v>
      </c>
      <c r="G12" s="293">
        <v>541519</v>
      </c>
      <c r="H12" s="293">
        <v>1428594</v>
      </c>
      <c r="I12" s="123"/>
      <c r="J12" s="123"/>
    </row>
    <row r="13" spans="1:10">
      <c r="A13" s="1"/>
      <c r="B13" s="1"/>
      <c r="C13" s="50"/>
      <c r="D13" s="50"/>
      <c r="E13" s="50"/>
      <c r="F13" s="50"/>
      <c r="G13" s="50"/>
      <c r="H13" s="7"/>
      <c r="I13" s="50"/>
      <c r="J13" s="50"/>
    </row>
    <row r="14" spans="1:10">
      <c r="C14" s="122"/>
      <c r="D14" s="122"/>
      <c r="E14" s="122"/>
      <c r="F14" s="70"/>
      <c r="H14"/>
    </row>
    <row r="95" spans="1:1">
      <c r="A95" s="151" t="s">
        <v>16</v>
      </c>
    </row>
    <row r="192" spans="4:4">
      <c r="D192" s="149"/>
    </row>
  </sheetData>
  <sheetProtection selectLockedCells="1" selectUnlockedCells="1"/>
  <mergeCells count="1">
    <mergeCell ref="A2:F2"/>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abColor rgb="FFFFFF00"/>
  </sheetPr>
  <dimension ref="A1:M111"/>
  <sheetViews>
    <sheetView workbookViewId="0">
      <selection activeCell="A26" sqref="A26"/>
    </sheetView>
  </sheetViews>
  <sheetFormatPr defaultColWidth="10.75" defaultRowHeight="12.75"/>
  <cols>
    <col min="1" max="1" width="5.5" style="376" customWidth="1"/>
    <col min="2" max="2" width="42.375" style="376" customWidth="1"/>
    <col min="3" max="3" width="13" style="376" customWidth="1"/>
    <col min="4" max="6" width="10.75" style="376"/>
    <col min="7" max="7" width="11.875" style="376" customWidth="1"/>
    <col min="8" max="8" width="12.25" style="376" customWidth="1"/>
    <col min="9" max="9" width="12.5" style="376" customWidth="1"/>
    <col min="10" max="10" width="3.5" style="376" customWidth="1"/>
    <col min="11" max="11" width="12" style="376" customWidth="1"/>
    <col min="12" max="12" width="10.875" style="376" customWidth="1"/>
    <col min="13" max="13" width="12" style="376" customWidth="1"/>
    <col min="14" max="14" width="12" style="376" bestFit="1" customWidth="1"/>
    <col min="15" max="255" width="10.75" style="376"/>
    <col min="256" max="256" width="5.5" style="376" customWidth="1"/>
    <col min="257" max="257" width="45.875" style="376" customWidth="1"/>
    <col min="258" max="258" width="13" style="376" customWidth="1"/>
    <col min="259" max="511" width="10.75" style="376"/>
    <col min="512" max="512" width="5.5" style="376" customWidth="1"/>
    <col min="513" max="513" width="45.875" style="376" customWidth="1"/>
    <col min="514" max="514" width="13" style="376" customWidth="1"/>
    <col min="515" max="767" width="10.75" style="376"/>
    <col min="768" max="768" width="5.5" style="376" customWidth="1"/>
    <col min="769" max="769" width="45.875" style="376" customWidth="1"/>
    <col min="770" max="770" width="13" style="376" customWidth="1"/>
    <col min="771" max="1023" width="10.75" style="376"/>
    <col min="1024" max="1024" width="5.5" style="376" customWidth="1"/>
    <col min="1025" max="1025" width="45.875" style="376" customWidth="1"/>
    <col min="1026" max="1026" width="13" style="376" customWidth="1"/>
    <col min="1027" max="1279" width="10.75" style="376"/>
    <col min="1280" max="1280" width="5.5" style="376" customWidth="1"/>
    <col min="1281" max="1281" width="45.875" style="376" customWidth="1"/>
    <col min="1282" max="1282" width="13" style="376" customWidth="1"/>
    <col min="1283" max="1535" width="10.75" style="376"/>
    <col min="1536" max="1536" width="5.5" style="376" customWidth="1"/>
    <col min="1537" max="1537" width="45.875" style="376" customWidth="1"/>
    <col min="1538" max="1538" width="13" style="376" customWidth="1"/>
    <col min="1539" max="1791" width="10.75" style="376"/>
    <col min="1792" max="1792" width="5.5" style="376" customWidth="1"/>
    <col min="1793" max="1793" width="45.875" style="376" customWidth="1"/>
    <col min="1794" max="1794" width="13" style="376" customWidth="1"/>
    <col min="1795" max="2047" width="10.75" style="376"/>
    <col min="2048" max="2048" width="5.5" style="376" customWidth="1"/>
    <col min="2049" max="2049" width="45.875" style="376" customWidth="1"/>
    <col min="2050" max="2050" width="13" style="376" customWidth="1"/>
    <col min="2051" max="2303" width="10.75" style="376"/>
    <col min="2304" max="2304" width="5.5" style="376" customWidth="1"/>
    <col min="2305" max="2305" width="45.875" style="376" customWidth="1"/>
    <col min="2306" max="2306" width="13" style="376" customWidth="1"/>
    <col min="2307" max="2559" width="10.75" style="376"/>
    <col min="2560" max="2560" width="5.5" style="376" customWidth="1"/>
    <col min="2561" max="2561" width="45.875" style="376" customWidth="1"/>
    <col min="2562" max="2562" width="13" style="376" customWidth="1"/>
    <col min="2563" max="2815" width="10.75" style="376"/>
    <col min="2816" max="2816" width="5.5" style="376" customWidth="1"/>
    <col min="2817" max="2817" width="45.875" style="376" customWidth="1"/>
    <col min="2818" max="2818" width="13" style="376" customWidth="1"/>
    <col min="2819" max="3071" width="10.75" style="376"/>
    <col min="3072" max="3072" width="5.5" style="376" customWidth="1"/>
    <col min="3073" max="3073" width="45.875" style="376" customWidth="1"/>
    <col min="3074" max="3074" width="13" style="376" customWidth="1"/>
    <col min="3075" max="3327" width="10.75" style="376"/>
    <col min="3328" max="3328" width="5.5" style="376" customWidth="1"/>
    <col min="3329" max="3329" width="45.875" style="376" customWidth="1"/>
    <col min="3330" max="3330" width="13" style="376" customWidth="1"/>
    <col min="3331" max="3583" width="10.75" style="376"/>
    <col min="3584" max="3584" width="5.5" style="376" customWidth="1"/>
    <col min="3585" max="3585" width="45.875" style="376" customWidth="1"/>
    <col min="3586" max="3586" width="13" style="376" customWidth="1"/>
    <col min="3587" max="3839" width="10.75" style="376"/>
    <col min="3840" max="3840" width="5.5" style="376" customWidth="1"/>
    <col min="3841" max="3841" width="45.875" style="376" customWidth="1"/>
    <col min="3842" max="3842" width="13" style="376" customWidth="1"/>
    <col min="3843" max="4095" width="10.75" style="376"/>
    <col min="4096" max="4096" width="5.5" style="376" customWidth="1"/>
    <col min="4097" max="4097" width="45.875" style="376" customWidth="1"/>
    <col min="4098" max="4098" width="13" style="376" customWidth="1"/>
    <col min="4099" max="4351" width="10.75" style="376"/>
    <col min="4352" max="4352" width="5.5" style="376" customWidth="1"/>
    <col min="4353" max="4353" width="45.875" style="376" customWidth="1"/>
    <col min="4354" max="4354" width="13" style="376" customWidth="1"/>
    <col min="4355" max="4607" width="10.75" style="376"/>
    <col min="4608" max="4608" width="5.5" style="376" customWidth="1"/>
    <col min="4609" max="4609" width="45.875" style="376" customWidth="1"/>
    <col min="4610" max="4610" width="13" style="376" customWidth="1"/>
    <col min="4611" max="4863" width="10.75" style="376"/>
    <col min="4864" max="4864" width="5.5" style="376" customWidth="1"/>
    <col min="4865" max="4865" width="45.875" style="376" customWidth="1"/>
    <col min="4866" max="4866" width="13" style="376" customWidth="1"/>
    <col min="4867" max="5119" width="10.75" style="376"/>
    <col min="5120" max="5120" width="5.5" style="376" customWidth="1"/>
    <col min="5121" max="5121" width="45.875" style="376" customWidth="1"/>
    <col min="5122" max="5122" width="13" style="376" customWidth="1"/>
    <col min="5123" max="5375" width="10.75" style="376"/>
    <col min="5376" max="5376" width="5.5" style="376" customWidth="1"/>
    <col min="5377" max="5377" width="45.875" style="376" customWidth="1"/>
    <col min="5378" max="5378" width="13" style="376" customWidth="1"/>
    <col min="5379" max="5631" width="10.75" style="376"/>
    <col min="5632" max="5632" width="5.5" style="376" customWidth="1"/>
    <col min="5633" max="5633" width="45.875" style="376" customWidth="1"/>
    <col min="5634" max="5634" width="13" style="376" customWidth="1"/>
    <col min="5635" max="5887" width="10.75" style="376"/>
    <col min="5888" max="5888" width="5.5" style="376" customWidth="1"/>
    <col min="5889" max="5889" width="45.875" style="376" customWidth="1"/>
    <col min="5890" max="5890" width="13" style="376" customWidth="1"/>
    <col min="5891" max="6143" width="10.75" style="376"/>
    <col min="6144" max="6144" width="5.5" style="376" customWidth="1"/>
    <col min="6145" max="6145" width="45.875" style="376" customWidth="1"/>
    <col min="6146" max="6146" width="13" style="376" customWidth="1"/>
    <col min="6147" max="6399" width="10.75" style="376"/>
    <col min="6400" max="6400" width="5.5" style="376" customWidth="1"/>
    <col min="6401" max="6401" width="45.875" style="376" customWidth="1"/>
    <col min="6402" max="6402" width="13" style="376" customWidth="1"/>
    <col min="6403" max="6655" width="10.75" style="376"/>
    <col min="6656" max="6656" width="5.5" style="376" customWidth="1"/>
    <col min="6657" max="6657" width="45.875" style="376" customWidth="1"/>
    <col min="6658" max="6658" width="13" style="376" customWidth="1"/>
    <col min="6659" max="6911" width="10.75" style="376"/>
    <col min="6912" max="6912" width="5.5" style="376" customWidth="1"/>
    <col min="6913" max="6913" width="45.875" style="376" customWidth="1"/>
    <col min="6914" max="6914" width="13" style="376" customWidth="1"/>
    <col min="6915" max="7167" width="10.75" style="376"/>
    <col min="7168" max="7168" width="5.5" style="376" customWidth="1"/>
    <col min="7169" max="7169" width="45.875" style="376" customWidth="1"/>
    <col min="7170" max="7170" width="13" style="376" customWidth="1"/>
    <col min="7171" max="7423" width="10.75" style="376"/>
    <col min="7424" max="7424" width="5.5" style="376" customWidth="1"/>
    <col min="7425" max="7425" width="45.875" style="376" customWidth="1"/>
    <col min="7426" max="7426" width="13" style="376" customWidth="1"/>
    <col min="7427" max="7679" width="10.75" style="376"/>
    <col min="7680" max="7680" width="5.5" style="376" customWidth="1"/>
    <col min="7681" max="7681" width="45.875" style="376" customWidth="1"/>
    <col min="7682" max="7682" width="13" style="376" customWidth="1"/>
    <col min="7683" max="7935" width="10.75" style="376"/>
    <col min="7936" max="7936" width="5.5" style="376" customWidth="1"/>
    <col min="7937" max="7937" width="45.875" style="376" customWidth="1"/>
    <col min="7938" max="7938" width="13" style="376" customWidth="1"/>
    <col min="7939" max="8191" width="10.75" style="376"/>
    <col min="8192" max="8192" width="5.5" style="376" customWidth="1"/>
    <col min="8193" max="8193" width="45.875" style="376" customWidth="1"/>
    <col min="8194" max="8194" width="13" style="376" customWidth="1"/>
    <col min="8195" max="8447" width="10.75" style="376"/>
    <col min="8448" max="8448" width="5.5" style="376" customWidth="1"/>
    <col min="8449" max="8449" width="45.875" style="376" customWidth="1"/>
    <col min="8450" max="8450" width="13" style="376" customWidth="1"/>
    <col min="8451" max="8703" width="10.75" style="376"/>
    <col min="8704" max="8704" width="5.5" style="376" customWidth="1"/>
    <col min="8705" max="8705" width="45.875" style="376" customWidth="1"/>
    <col min="8706" max="8706" width="13" style="376" customWidth="1"/>
    <col min="8707" max="8959" width="10.75" style="376"/>
    <col min="8960" max="8960" width="5.5" style="376" customWidth="1"/>
    <col min="8961" max="8961" width="45.875" style="376" customWidth="1"/>
    <col min="8962" max="8962" width="13" style="376" customWidth="1"/>
    <col min="8963" max="9215" width="10.75" style="376"/>
    <col min="9216" max="9216" width="5.5" style="376" customWidth="1"/>
    <col min="9217" max="9217" width="45.875" style="376" customWidth="1"/>
    <col min="9218" max="9218" width="13" style="376" customWidth="1"/>
    <col min="9219" max="9471" width="10.75" style="376"/>
    <col min="9472" max="9472" width="5.5" style="376" customWidth="1"/>
    <col min="9473" max="9473" width="45.875" style="376" customWidth="1"/>
    <col min="9474" max="9474" width="13" style="376" customWidth="1"/>
    <col min="9475" max="9727" width="10.75" style="376"/>
    <col min="9728" max="9728" width="5.5" style="376" customWidth="1"/>
    <col min="9729" max="9729" width="45.875" style="376" customWidth="1"/>
    <col min="9730" max="9730" width="13" style="376" customWidth="1"/>
    <col min="9731" max="9983" width="10.75" style="376"/>
    <col min="9984" max="9984" width="5.5" style="376" customWidth="1"/>
    <col min="9985" max="9985" width="45.875" style="376" customWidth="1"/>
    <col min="9986" max="9986" width="13" style="376" customWidth="1"/>
    <col min="9987" max="10239" width="10.75" style="376"/>
    <col min="10240" max="10240" width="5.5" style="376" customWidth="1"/>
    <col min="10241" max="10241" width="45.875" style="376" customWidth="1"/>
    <col min="10242" max="10242" width="13" style="376" customWidth="1"/>
    <col min="10243" max="10495" width="10.75" style="376"/>
    <col min="10496" max="10496" width="5.5" style="376" customWidth="1"/>
    <col min="10497" max="10497" width="45.875" style="376" customWidth="1"/>
    <col min="10498" max="10498" width="13" style="376" customWidth="1"/>
    <col min="10499" max="10751" width="10.75" style="376"/>
    <col min="10752" max="10752" width="5.5" style="376" customWidth="1"/>
    <col min="10753" max="10753" width="45.875" style="376" customWidth="1"/>
    <col min="10754" max="10754" width="13" style="376" customWidth="1"/>
    <col min="10755" max="11007" width="10.75" style="376"/>
    <col min="11008" max="11008" width="5.5" style="376" customWidth="1"/>
    <col min="11009" max="11009" width="45.875" style="376" customWidth="1"/>
    <col min="11010" max="11010" width="13" style="376" customWidth="1"/>
    <col min="11011" max="11263" width="10.75" style="376"/>
    <col min="11264" max="11264" width="5.5" style="376" customWidth="1"/>
    <col min="11265" max="11265" width="45.875" style="376" customWidth="1"/>
    <col min="11266" max="11266" width="13" style="376" customWidth="1"/>
    <col min="11267" max="11519" width="10.75" style="376"/>
    <col min="11520" max="11520" width="5.5" style="376" customWidth="1"/>
    <col min="11521" max="11521" width="45.875" style="376" customWidth="1"/>
    <col min="11522" max="11522" width="13" style="376" customWidth="1"/>
    <col min="11523" max="11775" width="10.75" style="376"/>
    <col min="11776" max="11776" width="5.5" style="376" customWidth="1"/>
    <col min="11777" max="11777" width="45.875" style="376" customWidth="1"/>
    <col min="11778" max="11778" width="13" style="376" customWidth="1"/>
    <col min="11779" max="12031" width="10.75" style="376"/>
    <col min="12032" max="12032" width="5.5" style="376" customWidth="1"/>
    <col min="12033" max="12033" width="45.875" style="376" customWidth="1"/>
    <col min="12034" max="12034" width="13" style="376" customWidth="1"/>
    <col min="12035" max="12287" width="10.75" style="376"/>
    <col min="12288" max="12288" width="5.5" style="376" customWidth="1"/>
    <col min="12289" max="12289" width="45.875" style="376" customWidth="1"/>
    <col min="12290" max="12290" width="13" style="376" customWidth="1"/>
    <col min="12291" max="12543" width="10.75" style="376"/>
    <col min="12544" max="12544" width="5.5" style="376" customWidth="1"/>
    <col min="12545" max="12545" width="45.875" style="376" customWidth="1"/>
    <col min="12546" max="12546" width="13" style="376" customWidth="1"/>
    <col min="12547" max="12799" width="10.75" style="376"/>
    <col min="12800" max="12800" width="5.5" style="376" customWidth="1"/>
    <col min="12801" max="12801" width="45.875" style="376" customWidth="1"/>
    <col min="12802" max="12802" width="13" style="376" customWidth="1"/>
    <col min="12803" max="13055" width="10.75" style="376"/>
    <col min="13056" max="13056" width="5.5" style="376" customWidth="1"/>
    <col min="13057" max="13057" width="45.875" style="376" customWidth="1"/>
    <col min="13058" max="13058" width="13" style="376" customWidth="1"/>
    <col min="13059" max="13311" width="10.75" style="376"/>
    <col min="13312" max="13312" width="5.5" style="376" customWidth="1"/>
    <col min="13313" max="13313" width="45.875" style="376" customWidth="1"/>
    <col min="13314" max="13314" width="13" style="376" customWidth="1"/>
    <col min="13315" max="13567" width="10.75" style="376"/>
    <col min="13568" max="13568" width="5.5" style="376" customWidth="1"/>
    <col min="13569" max="13569" width="45.875" style="376" customWidth="1"/>
    <col min="13570" max="13570" width="13" style="376" customWidth="1"/>
    <col min="13571" max="13823" width="10.75" style="376"/>
    <col min="13824" max="13824" width="5.5" style="376" customWidth="1"/>
    <col min="13825" max="13825" width="45.875" style="376" customWidth="1"/>
    <col min="13826" max="13826" width="13" style="376" customWidth="1"/>
    <col min="13827" max="14079" width="10.75" style="376"/>
    <col min="14080" max="14080" width="5.5" style="376" customWidth="1"/>
    <col min="14081" max="14081" width="45.875" style="376" customWidth="1"/>
    <col min="14082" max="14082" width="13" style="376" customWidth="1"/>
    <col min="14083" max="14335" width="10.75" style="376"/>
    <col min="14336" max="14336" width="5.5" style="376" customWidth="1"/>
    <col min="14337" max="14337" width="45.875" style="376" customWidth="1"/>
    <col min="14338" max="14338" width="13" style="376" customWidth="1"/>
    <col min="14339" max="14591" width="10.75" style="376"/>
    <col min="14592" max="14592" width="5.5" style="376" customWidth="1"/>
    <col min="14593" max="14593" width="45.875" style="376" customWidth="1"/>
    <col min="14594" max="14594" width="13" style="376" customWidth="1"/>
    <col min="14595" max="14847" width="10.75" style="376"/>
    <col min="14848" max="14848" width="5.5" style="376" customWidth="1"/>
    <col min="14849" max="14849" width="45.875" style="376" customWidth="1"/>
    <col min="14850" max="14850" width="13" style="376" customWidth="1"/>
    <col min="14851" max="15103" width="10.75" style="376"/>
    <col min="15104" max="15104" width="5.5" style="376" customWidth="1"/>
    <col min="15105" max="15105" width="45.875" style="376" customWidth="1"/>
    <col min="15106" max="15106" width="13" style="376" customWidth="1"/>
    <col min="15107" max="15359" width="10.75" style="376"/>
    <col min="15360" max="15360" width="5.5" style="376" customWidth="1"/>
    <col min="15361" max="15361" width="45.875" style="376" customWidth="1"/>
    <col min="15362" max="15362" width="13" style="376" customWidth="1"/>
    <col min="15363" max="15615" width="10.75" style="376"/>
    <col min="15616" max="15616" width="5.5" style="376" customWidth="1"/>
    <col min="15617" max="15617" width="45.875" style="376" customWidth="1"/>
    <col min="15618" max="15618" width="13" style="376" customWidth="1"/>
    <col min="15619" max="15871" width="10.75" style="376"/>
    <col min="15872" max="15872" width="5.5" style="376" customWidth="1"/>
    <col min="15873" max="15873" width="45.875" style="376" customWidth="1"/>
    <col min="15874" max="15874" width="13" style="376" customWidth="1"/>
    <col min="15875" max="16127" width="10.75" style="376"/>
    <col min="16128" max="16128" width="5.5" style="376" customWidth="1"/>
    <col min="16129" max="16129" width="45.875" style="376" customWidth="1"/>
    <col min="16130" max="16130" width="13" style="376" customWidth="1"/>
    <col min="16131" max="16384" width="10.75" style="376"/>
  </cols>
  <sheetData>
    <row r="1" spans="1:10">
      <c r="A1" s="397"/>
    </row>
    <row r="2" spans="1:10" ht="32.25" customHeight="1">
      <c r="A2" s="526" t="s">
        <v>701</v>
      </c>
      <c r="B2" s="526"/>
      <c r="C2" s="526"/>
      <c r="D2" s="526"/>
      <c r="E2" s="526"/>
      <c r="F2" s="526"/>
    </row>
    <row r="3" spans="1:10" ht="20.25" customHeight="1">
      <c r="A3" s="397"/>
      <c r="I3" s="377" t="s">
        <v>19</v>
      </c>
      <c r="J3" s="377"/>
    </row>
    <row r="4" spans="1:10" ht="93" customHeight="1">
      <c r="A4" s="378" t="s">
        <v>114</v>
      </c>
      <c r="B4" s="380" t="s">
        <v>52</v>
      </c>
      <c r="C4" s="381" t="s">
        <v>151</v>
      </c>
      <c r="D4" s="381" t="s">
        <v>146</v>
      </c>
      <c r="E4" s="381" t="s">
        <v>147</v>
      </c>
      <c r="F4" s="381" t="s">
        <v>642</v>
      </c>
      <c r="G4" s="381" t="s">
        <v>148</v>
      </c>
      <c r="H4" s="381" t="s">
        <v>149</v>
      </c>
      <c r="I4" s="381" t="s">
        <v>136</v>
      </c>
    </row>
    <row r="5" spans="1:10" ht="15" customHeight="1">
      <c r="A5" s="378">
        <v>1</v>
      </c>
      <c r="B5" s="380">
        <v>2</v>
      </c>
      <c r="C5" s="381">
        <v>3</v>
      </c>
      <c r="D5" s="381">
        <v>4</v>
      </c>
      <c r="E5" s="381">
        <v>5</v>
      </c>
      <c r="F5" s="381">
        <v>6</v>
      </c>
      <c r="G5" s="381">
        <v>7</v>
      </c>
      <c r="H5" s="381">
        <v>8</v>
      </c>
      <c r="I5" s="381">
        <v>9</v>
      </c>
    </row>
    <row r="6" spans="1:10" ht="15" customHeight="1">
      <c r="A6" s="391">
        <v>1</v>
      </c>
      <c r="B6" s="385" t="s">
        <v>174</v>
      </c>
      <c r="C6" s="294">
        <v>111217.03367999999</v>
      </c>
      <c r="D6" s="294">
        <v>13381.892629999998</v>
      </c>
      <c r="E6" s="294">
        <v>89489.903009999995</v>
      </c>
      <c r="F6" s="294">
        <v>45416.853810000022</v>
      </c>
      <c r="G6" s="294">
        <v>204007.45727000086</v>
      </c>
      <c r="H6" s="294">
        <v>329849.89627999649</v>
      </c>
      <c r="I6" s="294">
        <v>793363.03667999734</v>
      </c>
    </row>
    <row r="7" spans="1:10" ht="15" customHeight="1">
      <c r="A7" s="390" t="s">
        <v>0</v>
      </c>
      <c r="B7" s="385" t="s">
        <v>175</v>
      </c>
      <c r="C7" s="294">
        <v>94426.422709999999</v>
      </c>
      <c r="D7" s="294">
        <v>0</v>
      </c>
      <c r="E7" s="294">
        <v>0</v>
      </c>
      <c r="F7" s="294">
        <v>0</v>
      </c>
      <c r="G7" s="294">
        <v>0</v>
      </c>
      <c r="H7" s="294">
        <v>0</v>
      </c>
      <c r="I7" s="294">
        <v>94426.422709999999</v>
      </c>
    </row>
    <row r="8" spans="1:10" ht="15" customHeight="1">
      <c r="A8" s="390" t="s">
        <v>1</v>
      </c>
      <c r="B8" s="385" t="s">
        <v>176</v>
      </c>
      <c r="C8" s="294">
        <v>16790.610969999994</v>
      </c>
      <c r="D8" s="294">
        <v>13381.892629999998</v>
      </c>
      <c r="E8" s="294">
        <v>0</v>
      </c>
      <c r="F8" s="294">
        <v>0</v>
      </c>
      <c r="G8" s="294">
        <v>0</v>
      </c>
      <c r="H8" s="294">
        <v>0</v>
      </c>
      <c r="I8" s="294">
        <v>30172.503599999993</v>
      </c>
    </row>
    <row r="9" spans="1:10" ht="15" customHeight="1">
      <c r="A9" s="390" t="s">
        <v>125</v>
      </c>
      <c r="B9" s="385" t="s">
        <v>177</v>
      </c>
      <c r="C9" s="294">
        <v>0</v>
      </c>
      <c r="D9" s="294">
        <v>0</v>
      </c>
      <c r="E9" s="294">
        <v>89489.903009999995</v>
      </c>
      <c r="F9" s="294">
        <v>45416.853810000022</v>
      </c>
      <c r="G9" s="294">
        <v>204007.45727000086</v>
      </c>
      <c r="H9" s="294">
        <v>329849.89627999649</v>
      </c>
      <c r="I9" s="294">
        <v>668764.11036999733</v>
      </c>
    </row>
    <row r="10" spans="1:10" ht="15" customHeight="1">
      <c r="A10" s="390">
        <v>2</v>
      </c>
      <c r="B10" s="385" t="s">
        <v>178</v>
      </c>
      <c r="C10" s="294">
        <v>2759.9768699999995</v>
      </c>
      <c r="D10" s="294">
        <v>2090.7320799999998</v>
      </c>
      <c r="E10" s="294">
        <v>22406.439810000011</v>
      </c>
      <c r="F10" s="294">
        <v>4609.7736300000024</v>
      </c>
      <c r="G10" s="294">
        <v>22269.025459999917</v>
      </c>
      <c r="H10" s="294">
        <v>116560.45726000007</v>
      </c>
      <c r="I10" s="294">
        <v>170696.40510999999</v>
      </c>
    </row>
    <row r="11" spans="1:10" ht="15" customHeight="1">
      <c r="A11" s="390" t="s">
        <v>2</v>
      </c>
      <c r="B11" s="385" t="s">
        <v>131</v>
      </c>
      <c r="C11" s="294">
        <v>1293.0091699999998</v>
      </c>
      <c r="D11" s="294">
        <v>1253.68172</v>
      </c>
      <c r="E11" s="294">
        <v>13879.815550000008</v>
      </c>
      <c r="F11" s="294">
        <v>3432.3059400000016</v>
      </c>
      <c r="G11" s="294">
        <v>18557.835129999919</v>
      </c>
      <c r="H11" s="294">
        <v>72988.281590000144</v>
      </c>
      <c r="I11" s="294">
        <v>111404.92910000007</v>
      </c>
    </row>
    <row r="12" spans="1:10" ht="15" customHeight="1">
      <c r="A12" s="390" t="s">
        <v>3</v>
      </c>
      <c r="B12" s="385" t="s">
        <v>132</v>
      </c>
      <c r="C12" s="294">
        <v>1466.9676999999997</v>
      </c>
      <c r="D12" s="294">
        <v>837.05035999999961</v>
      </c>
      <c r="E12" s="294">
        <v>8526.6242600000005</v>
      </c>
      <c r="F12" s="294">
        <v>1177.4676900000006</v>
      </c>
      <c r="G12" s="294">
        <v>3711.1903299999981</v>
      </c>
      <c r="H12" s="294">
        <v>43572.175669999924</v>
      </c>
      <c r="I12" s="294">
        <v>59291.476009999926</v>
      </c>
    </row>
    <row r="13" spans="1:10" ht="15" customHeight="1">
      <c r="A13" s="390">
        <v>3</v>
      </c>
      <c r="B13" s="385" t="s">
        <v>179</v>
      </c>
      <c r="C13" s="294">
        <v>16347.965920000002</v>
      </c>
      <c r="D13" s="294">
        <v>6973.7814699999999</v>
      </c>
      <c r="E13" s="294">
        <v>14000.238870000001</v>
      </c>
      <c r="F13" s="294">
        <v>197.12418</v>
      </c>
      <c r="G13" s="294">
        <v>33117.420550000053</v>
      </c>
      <c r="H13" s="294">
        <v>102917.47794001226</v>
      </c>
      <c r="I13" s="294">
        <v>173554.00893001232</v>
      </c>
    </row>
    <row r="14" spans="1:10" ht="15" customHeight="1">
      <c r="A14" s="390" t="s">
        <v>118</v>
      </c>
      <c r="B14" s="385" t="s">
        <v>484</v>
      </c>
      <c r="C14" s="294">
        <v>135.93748000000002</v>
      </c>
      <c r="D14" s="294">
        <v>301.46986999999996</v>
      </c>
      <c r="E14" s="294">
        <v>5544.7774400000017</v>
      </c>
      <c r="F14" s="294">
        <v>197.12418</v>
      </c>
      <c r="G14" s="294">
        <v>8486.8690200000037</v>
      </c>
      <c r="H14" s="294">
        <v>16207.848339999986</v>
      </c>
      <c r="I14" s="294">
        <v>30874.02632999999</v>
      </c>
    </row>
    <row r="15" spans="1:10" ht="15" customHeight="1">
      <c r="A15" s="390" t="s">
        <v>120</v>
      </c>
      <c r="B15" s="385" t="s">
        <v>134</v>
      </c>
      <c r="C15" s="294">
        <v>3339.8130499999997</v>
      </c>
      <c r="D15" s="294">
        <v>989.13520999999992</v>
      </c>
      <c r="E15" s="294">
        <v>5866.26548</v>
      </c>
      <c r="F15" s="294">
        <v>0</v>
      </c>
      <c r="G15" s="294">
        <v>16605.631440000059</v>
      </c>
      <c r="H15" s="294">
        <v>39952.473840000079</v>
      </c>
      <c r="I15" s="294">
        <v>66753.319020000141</v>
      </c>
    </row>
    <row r="16" spans="1:10" ht="15" customHeight="1">
      <c r="A16" s="390" t="s">
        <v>180</v>
      </c>
      <c r="B16" s="385" t="s">
        <v>137</v>
      </c>
      <c r="C16" s="294">
        <v>10879.159660000003</v>
      </c>
      <c r="D16" s="294">
        <v>4373.4907400000011</v>
      </c>
      <c r="E16" s="294">
        <v>2587.55602</v>
      </c>
      <c r="F16" s="294">
        <v>0</v>
      </c>
      <c r="G16" s="294">
        <v>6630.9628299999886</v>
      </c>
      <c r="H16" s="294">
        <v>44187.882269999995</v>
      </c>
      <c r="I16" s="294">
        <v>68659.051519999979</v>
      </c>
    </row>
    <row r="17" spans="1:13" ht="15" customHeight="1">
      <c r="A17" s="390" t="s">
        <v>181</v>
      </c>
      <c r="B17" s="385" t="s">
        <v>182</v>
      </c>
      <c r="C17" s="294">
        <v>1993.0557300000005</v>
      </c>
      <c r="D17" s="294">
        <v>1309.6856499999999</v>
      </c>
      <c r="E17" s="294">
        <v>1.6399300000000001</v>
      </c>
      <c r="F17" s="294">
        <v>0</v>
      </c>
      <c r="G17" s="294">
        <v>1393.957260000001</v>
      </c>
      <c r="H17" s="294">
        <v>2569.2734900122205</v>
      </c>
      <c r="I17" s="294">
        <v>7267.6120600122222</v>
      </c>
    </row>
    <row r="18" spans="1:13" ht="15" customHeight="1">
      <c r="A18" s="390">
        <v>4</v>
      </c>
      <c r="B18" s="385" t="s">
        <v>183</v>
      </c>
      <c r="C18" s="294">
        <v>130324.97646999999</v>
      </c>
      <c r="D18" s="294">
        <v>22446.406179999998</v>
      </c>
      <c r="E18" s="294">
        <v>125896.58169000001</v>
      </c>
      <c r="F18" s="294">
        <v>50223.751620000025</v>
      </c>
      <c r="G18" s="294">
        <v>259393.90328000084</v>
      </c>
      <c r="H18" s="294">
        <v>549327.83148000878</v>
      </c>
      <c r="I18" s="294">
        <v>1137613.4507200096</v>
      </c>
    </row>
    <row r="19" spans="1:13" ht="15" customHeight="1">
      <c r="A19" s="390">
        <v>5</v>
      </c>
      <c r="B19" s="385" t="s">
        <v>184</v>
      </c>
      <c r="C19" s="294">
        <v>-19716.641349999994</v>
      </c>
      <c r="D19" s="294">
        <v>-8524.2170499999938</v>
      </c>
      <c r="E19" s="294">
        <v>-20711.080790000011</v>
      </c>
      <c r="F19" s="294">
        <v>-1336.1938500000012</v>
      </c>
      <c r="G19" s="294">
        <v>-33071.636889999754</v>
      </c>
      <c r="H19" s="294">
        <v>-122979.3179800098</v>
      </c>
      <c r="I19" s="294">
        <v>-206339.08791000955</v>
      </c>
    </row>
    <row r="20" spans="1:13" ht="15" customHeight="1">
      <c r="A20" s="390">
        <v>6</v>
      </c>
      <c r="B20" s="399" t="s">
        <v>150</v>
      </c>
      <c r="C20" s="294">
        <v>110608.33512</v>
      </c>
      <c r="D20" s="294">
        <v>13922.189130000004</v>
      </c>
      <c r="E20" s="294">
        <v>105185.5009</v>
      </c>
      <c r="F20" s="294">
        <v>48887.557770000021</v>
      </c>
      <c r="G20" s="294">
        <v>226322.26639000108</v>
      </c>
      <c r="H20" s="294">
        <v>426348.51349999895</v>
      </c>
      <c r="I20" s="294">
        <v>931274.36281000008</v>
      </c>
    </row>
    <row r="21" spans="1:13">
      <c r="A21" s="397"/>
      <c r="C21" s="400"/>
      <c r="D21" s="400"/>
      <c r="E21" s="400"/>
      <c r="F21" s="400"/>
      <c r="G21" s="400"/>
      <c r="H21" s="400"/>
      <c r="I21" s="400"/>
      <c r="J21" s="400"/>
    </row>
    <row r="22" spans="1:13">
      <c r="A22" s="397"/>
      <c r="D22" s="398"/>
      <c r="E22" s="398"/>
      <c r="F22" s="398"/>
      <c r="G22" s="398"/>
      <c r="H22" s="398"/>
      <c r="I22" s="398"/>
    </row>
    <row r="23" spans="1:13" ht="12.75" customHeight="1">
      <c r="A23" s="527" t="s">
        <v>800</v>
      </c>
      <c r="B23" s="527"/>
      <c r="C23" s="527"/>
      <c r="D23" s="527"/>
      <c r="E23" s="527"/>
      <c r="F23" s="527"/>
      <c r="G23" s="527"/>
      <c r="H23" s="527"/>
      <c r="I23" s="527"/>
      <c r="J23" s="401"/>
      <c r="K23" s="401"/>
    </row>
    <row r="24" spans="1:13">
      <c r="A24" s="527"/>
      <c r="B24" s="527"/>
      <c r="C24" s="527"/>
      <c r="D24" s="527"/>
      <c r="E24" s="527"/>
      <c r="F24" s="527"/>
      <c r="G24" s="527"/>
      <c r="H24" s="527"/>
      <c r="I24" s="527"/>
      <c r="M24" s="398"/>
    </row>
    <row r="25" spans="1:13" ht="16.5" customHeight="1">
      <c r="A25" s="527"/>
      <c r="B25" s="527"/>
      <c r="C25" s="527"/>
      <c r="D25" s="527"/>
      <c r="E25" s="527"/>
      <c r="F25" s="527"/>
      <c r="G25" s="527"/>
      <c r="H25" s="527"/>
      <c r="I25" s="527"/>
      <c r="M25" s="398"/>
    </row>
    <row r="111" spans="4:4">
      <c r="D111" s="389"/>
    </row>
  </sheetData>
  <sheetProtection selectLockedCells="1" selectUnlockedCells="1"/>
  <mergeCells count="2">
    <mergeCell ref="A2:F2"/>
    <mergeCell ref="A23:I25"/>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rgb="FFFFFF00"/>
  </sheetPr>
  <dimension ref="A2:I164"/>
  <sheetViews>
    <sheetView workbookViewId="0">
      <selection activeCell="A25" sqref="A25"/>
    </sheetView>
  </sheetViews>
  <sheetFormatPr defaultColWidth="10.75" defaultRowHeight="13.5"/>
  <cols>
    <col min="1" max="1" width="5.25" customWidth="1"/>
    <col min="2" max="2" width="42.25" customWidth="1"/>
    <col min="3" max="3" width="13.125" customWidth="1"/>
    <col min="4" max="4" width="13.625" bestFit="1" customWidth="1"/>
    <col min="5" max="5" width="12" customWidth="1"/>
    <col min="6" max="6" width="10.875" bestFit="1" customWidth="1"/>
    <col min="7" max="7" width="13.125" customWidth="1"/>
    <col min="8" max="8" width="12.75" customWidth="1"/>
    <col min="9" max="9" width="4.25" customWidth="1"/>
  </cols>
  <sheetData>
    <row r="2" spans="1:8" ht="32.25" customHeight="1">
      <c r="A2" s="528" t="s">
        <v>702</v>
      </c>
      <c r="B2" s="528"/>
      <c r="C2" s="528"/>
      <c r="D2" s="528"/>
      <c r="E2" s="528"/>
      <c r="F2" s="528"/>
      <c r="G2" s="1"/>
      <c r="H2" s="1"/>
    </row>
    <row r="3" spans="1:8" ht="25.5" customHeight="1">
      <c r="A3" s="47"/>
      <c r="B3" s="1"/>
      <c r="C3" s="1"/>
      <c r="D3" s="1"/>
      <c r="E3" s="1"/>
      <c r="F3" s="1"/>
      <c r="G3" s="1"/>
      <c r="H3" s="27" t="s">
        <v>19</v>
      </c>
    </row>
    <row r="4" spans="1:8" ht="90.75" customHeight="1">
      <c r="A4" s="37" t="s">
        <v>114</v>
      </c>
      <c r="B4" s="37" t="s">
        <v>52</v>
      </c>
      <c r="C4" s="37" t="s">
        <v>151</v>
      </c>
      <c r="D4" s="37" t="s">
        <v>146</v>
      </c>
      <c r="E4" s="37" t="s">
        <v>147</v>
      </c>
      <c r="F4" s="37" t="s">
        <v>148</v>
      </c>
      <c r="G4" s="37" t="s">
        <v>149</v>
      </c>
      <c r="H4" s="37" t="s">
        <v>136</v>
      </c>
    </row>
    <row r="5" spans="1:8" ht="15" customHeight="1">
      <c r="A5" s="37">
        <v>1</v>
      </c>
      <c r="B5" s="37">
        <v>2</v>
      </c>
      <c r="C5" s="37">
        <v>3</v>
      </c>
      <c r="D5" s="37">
        <v>4</v>
      </c>
      <c r="E5" s="37">
        <v>5</v>
      </c>
      <c r="F5" s="37">
        <v>6</v>
      </c>
      <c r="G5" s="37">
        <v>7</v>
      </c>
      <c r="H5" s="37">
        <v>8</v>
      </c>
    </row>
    <row r="6" spans="1:8" ht="15" customHeight="1">
      <c r="A6" s="391">
        <v>1</v>
      </c>
      <c r="B6" s="53" t="s">
        <v>174</v>
      </c>
      <c r="C6" s="294">
        <v>344641.89325999998</v>
      </c>
      <c r="D6" s="294">
        <v>36991.415779999894</v>
      </c>
      <c r="E6" s="294">
        <v>84582.858020000058</v>
      </c>
      <c r="F6" s="294">
        <v>241416.79796999981</v>
      </c>
      <c r="G6" s="294">
        <v>378069.16347000416</v>
      </c>
      <c r="H6" s="294">
        <v>1085702.1285000038</v>
      </c>
    </row>
    <row r="7" spans="1:8" ht="15" customHeight="1">
      <c r="A7" s="390" t="s">
        <v>1</v>
      </c>
      <c r="B7" s="53" t="s">
        <v>175</v>
      </c>
      <c r="C7" s="294">
        <v>320725.80702999997</v>
      </c>
      <c r="D7" s="294">
        <v>0</v>
      </c>
      <c r="E7" s="294">
        <v>0</v>
      </c>
      <c r="F7" s="294">
        <v>0</v>
      </c>
      <c r="G7" s="294">
        <v>0</v>
      </c>
      <c r="H7" s="294">
        <v>320725.80702999997</v>
      </c>
    </row>
    <row r="8" spans="1:8" ht="15" customHeight="1">
      <c r="A8" s="390" t="s">
        <v>125</v>
      </c>
      <c r="B8" s="53" t="s">
        <v>176</v>
      </c>
      <c r="C8" s="294">
        <v>23916.086230000001</v>
      </c>
      <c r="D8" s="294">
        <v>36991.415779999894</v>
      </c>
      <c r="E8" s="294">
        <v>0</v>
      </c>
      <c r="F8" s="294">
        <v>0</v>
      </c>
      <c r="G8" s="294">
        <v>0</v>
      </c>
      <c r="H8" s="294">
        <v>60907.502009999895</v>
      </c>
    </row>
    <row r="9" spans="1:8" ht="15" customHeight="1">
      <c r="A9" s="390" t="s">
        <v>126</v>
      </c>
      <c r="B9" s="53" t="s">
        <v>177</v>
      </c>
      <c r="C9" s="294">
        <v>0</v>
      </c>
      <c r="D9" s="294">
        <v>0</v>
      </c>
      <c r="E9" s="294">
        <v>84582.858020000058</v>
      </c>
      <c r="F9" s="294">
        <v>241416.79796999981</v>
      </c>
      <c r="G9" s="294">
        <v>378069.16347000416</v>
      </c>
      <c r="H9" s="294">
        <v>704068.8194600041</v>
      </c>
    </row>
    <row r="10" spans="1:8" ht="15" customHeight="1">
      <c r="A10" s="390">
        <v>2</v>
      </c>
      <c r="B10" s="53" t="s">
        <v>178</v>
      </c>
      <c r="C10" s="294">
        <v>4595.8100200000008</v>
      </c>
      <c r="D10" s="294">
        <v>5091.9166100000002</v>
      </c>
      <c r="E10" s="294">
        <v>6601.9654799999998</v>
      </c>
      <c r="F10" s="294">
        <v>34972.526599999954</v>
      </c>
      <c r="G10" s="294">
        <v>90097.417370000738</v>
      </c>
      <c r="H10" s="294">
        <v>141359.6360800007</v>
      </c>
    </row>
    <row r="11" spans="1:8" ht="15" customHeight="1">
      <c r="A11" s="390" t="s">
        <v>2</v>
      </c>
      <c r="B11" s="53" t="s">
        <v>131</v>
      </c>
      <c r="C11" s="294">
        <v>2725.6017400000005</v>
      </c>
      <c r="D11" s="294">
        <v>2911.41327</v>
      </c>
      <c r="E11" s="294">
        <v>4325.0237599999991</v>
      </c>
      <c r="F11" s="294">
        <v>18311.254669999977</v>
      </c>
      <c r="G11" s="294">
        <v>68354.279830000654</v>
      </c>
      <c r="H11" s="294">
        <v>96627.573270000634</v>
      </c>
    </row>
    <row r="12" spans="1:8" ht="15" customHeight="1">
      <c r="A12" s="390" t="s">
        <v>3</v>
      </c>
      <c r="B12" s="53" t="s">
        <v>132</v>
      </c>
      <c r="C12" s="294">
        <v>1870.2082800000001</v>
      </c>
      <c r="D12" s="294">
        <v>2180.5033400000002</v>
      </c>
      <c r="E12" s="294">
        <v>2276.9417200000007</v>
      </c>
      <c r="F12" s="294">
        <v>16661.271929999981</v>
      </c>
      <c r="G12" s="294">
        <v>21743.137540000091</v>
      </c>
      <c r="H12" s="294">
        <v>44732.062810000076</v>
      </c>
    </row>
    <row r="13" spans="1:8" ht="15" customHeight="1">
      <c r="A13" s="390">
        <v>3</v>
      </c>
      <c r="B13" s="53" t="s">
        <v>179</v>
      </c>
      <c r="C13" s="294">
        <v>4481.3986100000002</v>
      </c>
      <c r="D13" s="294">
        <v>14536.278530000003</v>
      </c>
      <c r="E13" s="294">
        <v>28308.854570000003</v>
      </c>
      <c r="F13" s="294">
        <v>80853.006430000038</v>
      </c>
      <c r="G13" s="294">
        <v>73351.778689999992</v>
      </c>
      <c r="H13" s="294">
        <v>201531.31683000003</v>
      </c>
    </row>
    <row r="14" spans="1:8" ht="15" customHeight="1">
      <c r="A14" s="390" t="s">
        <v>118</v>
      </c>
      <c r="B14" s="53" t="s">
        <v>484</v>
      </c>
      <c r="C14" s="294">
        <v>171.93404000000001</v>
      </c>
      <c r="D14" s="294">
        <v>46.465290000000003</v>
      </c>
      <c r="E14" s="294">
        <v>164.20731000000001</v>
      </c>
      <c r="F14" s="294">
        <v>274.94425999999999</v>
      </c>
      <c r="G14" s="294">
        <v>356.7378900000005</v>
      </c>
      <c r="H14" s="294">
        <v>1014.2887900000005</v>
      </c>
    </row>
    <row r="15" spans="1:8" ht="15" customHeight="1">
      <c r="A15" s="390" t="s">
        <v>120</v>
      </c>
      <c r="B15" s="53" t="s">
        <v>134</v>
      </c>
      <c r="C15" s="294">
        <v>1149.4830200000001</v>
      </c>
      <c r="D15" s="294">
        <v>8287.9053000000004</v>
      </c>
      <c r="E15" s="294">
        <v>1500.11502</v>
      </c>
      <c r="F15" s="294">
        <v>16320.074080000068</v>
      </c>
      <c r="G15" s="294">
        <v>19719.963429999993</v>
      </c>
      <c r="H15" s="294">
        <v>46977.540850000063</v>
      </c>
    </row>
    <row r="16" spans="1:8" ht="15" customHeight="1">
      <c r="A16" s="390" t="s">
        <v>180</v>
      </c>
      <c r="B16" s="53" t="s">
        <v>137</v>
      </c>
      <c r="C16" s="294">
        <v>378.87757999999997</v>
      </c>
      <c r="D16" s="294">
        <v>722.39787000000013</v>
      </c>
      <c r="E16" s="294">
        <v>2077.6972400000004</v>
      </c>
      <c r="F16" s="294">
        <v>1944.0033299999996</v>
      </c>
      <c r="G16" s="294">
        <v>29647.680660000053</v>
      </c>
      <c r="H16" s="294">
        <v>34770.656680000051</v>
      </c>
    </row>
    <row r="17" spans="1:9" ht="15" customHeight="1">
      <c r="A17" s="390" t="s">
        <v>181</v>
      </c>
      <c r="B17" s="53" t="s">
        <v>182</v>
      </c>
      <c r="C17" s="294">
        <v>2781.1039699999997</v>
      </c>
      <c r="D17" s="294">
        <v>5479.5100700000021</v>
      </c>
      <c r="E17" s="294">
        <v>24566.835000000003</v>
      </c>
      <c r="F17" s="294">
        <v>62313.984759999978</v>
      </c>
      <c r="G17" s="294">
        <v>23627.396709999939</v>
      </c>
      <c r="H17" s="294">
        <v>118768.83050999993</v>
      </c>
    </row>
    <row r="18" spans="1:9" ht="15" customHeight="1">
      <c r="A18" s="390">
        <v>4</v>
      </c>
      <c r="B18" s="53" t="s">
        <v>183</v>
      </c>
      <c r="C18" s="294">
        <v>353719.10188999993</v>
      </c>
      <c r="D18" s="294">
        <v>56619.610919999897</v>
      </c>
      <c r="E18" s="294">
        <v>119493.67807000005</v>
      </c>
      <c r="F18" s="294">
        <v>357242.33099999977</v>
      </c>
      <c r="G18" s="294">
        <v>541519</v>
      </c>
      <c r="H18" s="294">
        <v>1428594</v>
      </c>
    </row>
    <row r="19" spans="1:9" ht="15" customHeight="1">
      <c r="A19" s="390">
        <v>5</v>
      </c>
      <c r="B19" s="53" t="s">
        <v>184</v>
      </c>
      <c r="C19" s="294">
        <v>-9591</v>
      </c>
      <c r="D19" s="294">
        <v>-15659</v>
      </c>
      <c r="E19" s="294">
        <v>-29686</v>
      </c>
      <c r="F19" s="294">
        <v>-89143</v>
      </c>
      <c r="G19" s="294">
        <v>-77594</v>
      </c>
      <c r="H19" s="294">
        <v>-221672.6402599953</v>
      </c>
    </row>
    <row r="20" spans="1:9" ht="15" customHeight="1">
      <c r="A20" s="390">
        <v>6</v>
      </c>
      <c r="B20" s="40" t="s">
        <v>150</v>
      </c>
      <c r="C20" s="294">
        <v>344128.10188999993</v>
      </c>
      <c r="D20" s="294">
        <v>40960.610919999897</v>
      </c>
      <c r="E20" s="294">
        <v>89807.678070000053</v>
      </c>
      <c r="F20" s="294">
        <v>268099.33099999977</v>
      </c>
      <c r="G20" s="294">
        <v>463925</v>
      </c>
      <c r="H20" s="294">
        <v>1206921</v>
      </c>
    </row>
    <row r="21" spans="1:9">
      <c r="A21" s="55"/>
      <c r="B21" s="56"/>
      <c r="C21" s="57"/>
      <c r="D21" s="57"/>
      <c r="E21" s="57"/>
      <c r="F21" s="57"/>
      <c r="G21" s="57"/>
      <c r="H21" s="179"/>
    </row>
    <row r="22" spans="1:9" ht="13.5" customHeight="1">
      <c r="A22" s="527" t="s">
        <v>800</v>
      </c>
      <c r="B22" s="527"/>
      <c r="C22" s="527"/>
      <c r="D22" s="527"/>
      <c r="E22" s="527"/>
      <c r="F22" s="527"/>
      <c r="G22" s="527"/>
      <c r="H22" s="527"/>
      <c r="I22" s="527"/>
    </row>
    <row r="23" spans="1:9">
      <c r="A23" s="527"/>
      <c r="B23" s="527"/>
      <c r="C23" s="527"/>
      <c r="D23" s="527"/>
      <c r="E23" s="527"/>
      <c r="F23" s="527"/>
      <c r="G23" s="527"/>
      <c r="H23" s="527"/>
      <c r="I23" s="527"/>
    </row>
    <row r="24" spans="1:9">
      <c r="A24" s="527"/>
      <c r="B24" s="527"/>
      <c r="C24" s="527"/>
      <c r="D24" s="527"/>
      <c r="E24" s="527"/>
      <c r="F24" s="527"/>
      <c r="G24" s="527"/>
      <c r="H24" s="527"/>
      <c r="I24" s="527"/>
    </row>
    <row r="25" spans="1:9">
      <c r="D25" s="122"/>
    </row>
    <row r="70" spans="1:1">
      <c r="A70" s="151" t="s">
        <v>16</v>
      </c>
    </row>
    <row r="164" spans="4:4">
      <c r="D164" s="149"/>
    </row>
  </sheetData>
  <sheetProtection selectLockedCells="1" selectUnlockedCells="1"/>
  <mergeCells count="2">
    <mergeCell ref="A2:F2"/>
    <mergeCell ref="A22:I24"/>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tabColor rgb="FFFFFF00"/>
  </sheetPr>
  <dimension ref="A2:I172"/>
  <sheetViews>
    <sheetView zoomScale="120" zoomScaleNormal="120" workbookViewId="0">
      <selection activeCell="A2" sqref="A2:E16"/>
    </sheetView>
  </sheetViews>
  <sheetFormatPr defaultColWidth="10.75" defaultRowHeight="12.75"/>
  <cols>
    <col min="1" max="1" width="6.25" style="376" customWidth="1"/>
    <col min="2" max="2" width="38.125" style="376" customWidth="1"/>
    <col min="3" max="3" width="13.25" style="376" customWidth="1"/>
    <col min="4" max="4" width="13.75" style="376" customWidth="1"/>
    <col min="5" max="5" width="12.75" style="376" customWidth="1"/>
    <col min="6" max="6" width="6" style="376" customWidth="1"/>
    <col min="7" max="7" width="11.875" style="376" bestFit="1" customWidth="1"/>
    <col min="8" max="9" width="11" style="376" bestFit="1" customWidth="1"/>
    <col min="10" max="10" width="13" style="376" bestFit="1" customWidth="1"/>
    <col min="11" max="12" width="11" style="376" bestFit="1" customWidth="1"/>
    <col min="13" max="13" width="11.25" style="376" bestFit="1" customWidth="1"/>
    <col min="14" max="256" width="10.75" style="376"/>
    <col min="257" max="257" width="6.25" style="376" customWidth="1"/>
    <col min="258" max="258" width="38.125" style="376" customWidth="1"/>
    <col min="259" max="260" width="10.75" style="376"/>
    <col min="261" max="261" width="8.875" style="376" customWidth="1"/>
    <col min="262" max="512" width="10.75" style="376"/>
    <col min="513" max="513" width="6.25" style="376" customWidth="1"/>
    <col min="514" max="514" width="38.125" style="376" customWidth="1"/>
    <col min="515" max="516" width="10.75" style="376"/>
    <col min="517" max="517" width="8.875" style="376" customWidth="1"/>
    <col min="518" max="768" width="10.75" style="376"/>
    <col min="769" max="769" width="6.25" style="376" customWidth="1"/>
    <col min="770" max="770" width="38.125" style="376" customWidth="1"/>
    <col min="771" max="772" width="10.75" style="376"/>
    <col min="773" max="773" width="8.875" style="376" customWidth="1"/>
    <col min="774" max="1024" width="10.75" style="376"/>
    <col min="1025" max="1025" width="6.25" style="376" customWidth="1"/>
    <col min="1026" max="1026" width="38.125" style="376" customWidth="1"/>
    <col min="1027" max="1028" width="10.75" style="376"/>
    <col min="1029" max="1029" width="8.875" style="376" customWidth="1"/>
    <col min="1030" max="1280" width="10.75" style="376"/>
    <col min="1281" max="1281" width="6.25" style="376" customWidth="1"/>
    <col min="1282" max="1282" width="38.125" style="376" customWidth="1"/>
    <col min="1283" max="1284" width="10.75" style="376"/>
    <col min="1285" max="1285" width="8.875" style="376" customWidth="1"/>
    <col min="1286" max="1536" width="10.75" style="376"/>
    <col min="1537" max="1537" width="6.25" style="376" customWidth="1"/>
    <col min="1538" max="1538" width="38.125" style="376" customWidth="1"/>
    <col min="1539" max="1540" width="10.75" style="376"/>
    <col min="1541" max="1541" width="8.875" style="376" customWidth="1"/>
    <col min="1542" max="1792" width="10.75" style="376"/>
    <col min="1793" max="1793" width="6.25" style="376" customWidth="1"/>
    <col min="1794" max="1794" width="38.125" style="376" customWidth="1"/>
    <col min="1795" max="1796" width="10.75" style="376"/>
    <col min="1797" max="1797" width="8.875" style="376" customWidth="1"/>
    <col min="1798" max="2048" width="10.75" style="376"/>
    <col min="2049" max="2049" width="6.25" style="376" customWidth="1"/>
    <col min="2050" max="2050" width="38.125" style="376" customWidth="1"/>
    <col min="2051" max="2052" width="10.75" style="376"/>
    <col min="2053" max="2053" width="8.875" style="376" customWidth="1"/>
    <col min="2054" max="2304" width="10.75" style="376"/>
    <col min="2305" max="2305" width="6.25" style="376" customWidth="1"/>
    <col min="2306" max="2306" width="38.125" style="376" customWidth="1"/>
    <col min="2307" max="2308" width="10.75" style="376"/>
    <col min="2309" max="2309" width="8.875" style="376" customWidth="1"/>
    <col min="2310" max="2560" width="10.75" style="376"/>
    <col min="2561" max="2561" width="6.25" style="376" customWidth="1"/>
    <col min="2562" max="2562" width="38.125" style="376" customWidth="1"/>
    <col min="2563" max="2564" width="10.75" style="376"/>
    <col min="2565" max="2565" width="8.875" style="376" customWidth="1"/>
    <col min="2566" max="2816" width="10.75" style="376"/>
    <col min="2817" max="2817" width="6.25" style="376" customWidth="1"/>
    <col min="2818" max="2818" width="38.125" style="376" customWidth="1"/>
    <col min="2819" max="2820" width="10.75" style="376"/>
    <col min="2821" max="2821" width="8.875" style="376" customWidth="1"/>
    <col min="2822" max="3072" width="10.75" style="376"/>
    <col min="3073" max="3073" width="6.25" style="376" customWidth="1"/>
    <col min="3074" max="3074" width="38.125" style="376" customWidth="1"/>
    <col min="3075" max="3076" width="10.75" style="376"/>
    <col min="3077" max="3077" width="8.875" style="376" customWidth="1"/>
    <col min="3078" max="3328" width="10.75" style="376"/>
    <col min="3329" max="3329" width="6.25" style="376" customWidth="1"/>
    <col min="3330" max="3330" width="38.125" style="376" customWidth="1"/>
    <col min="3331" max="3332" width="10.75" style="376"/>
    <col min="3333" max="3333" width="8.875" style="376" customWidth="1"/>
    <col min="3334" max="3584" width="10.75" style="376"/>
    <col min="3585" max="3585" width="6.25" style="376" customWidth="1"/>
    <col min="3586" max="3586" width="38.125" style="376" customWidth="1"/>
    <col min="3587" max="3588" width="10.75" style="376"/>
    <col min="3589" max="3589" width="8.875" style="376" customWidth="1"/>
    <col min="3590" max="3840" width="10.75" style="376"/>
    <col min="3841" max="3841" width="6.25" style="376" customWidth="1"/>
    <col min="3842" max="3842" width="38.125" style="376" customWidth="1"/>
    <col min="3843" max="3844" width="10.75" style="376"/>
    <col min="3845" max="3845" width="8.875" style="376" customWidth="1"/>
    <col min="3846" max="4096" width="10.75" style="376"/>
    <col min="4097" max="4097" width="6.25" style="376" customWidth="1"/>
    <col min="4098" max="4098" width="38.125" style="376" customWidth="1"/>
    <col min="4099" max="4100" width="10.75" style="376"/>
    <col min="4101" max="4101" width="8.875" style="376" customWidth="1"/>
    <col min="4102" max="4352" width="10.75" style="376"/>
    <col min="4353" max="4353" width="6.25" style="376" customWidth="1"/>
    <col min="4354" max="4354" width="38.125" style="376" customWidth="1"/>
    <col min="4355" max="4356" width="10.75" style="376"/>
    <col min="4357" max="4357" width="8.875" style="376" customWidth="1"/>
    <col min="4358" max="4608" width="10.75" style="376"/>
    <col min="4609" max="4609" width="6.25" style="376" customWidth="1"/>
    <col min="4610" max="4610" width="38.125" style="376" customWidth="1"/>
    <col min="4611" max="4612" width="10.75" style="376"/>
    <col min="4613" max="4613" width="8.875" style="376" customWidth="1"/>
    <col min="4614" max="4864" width="10.75" style="376"/>
    <col min="4865" max="4865" width="6.25" style="376" customWidth="1"/>
    <col min="4866" max="4866" width="38.125" style="376" customWidth="1"/>
    <col min="4867" max="4868" width="10.75" style="376"/>
    <col min="4869" max="4869" width="8.875" style="376" customWidth="1"/>
    <col min="4870" max="5120" width="10.75" style="376"/>
    <col min="5121" max="5121" width="6.25" style="376" customWidth="1"/>
    <col min="5122" max="5122" width="38.125" style="376" customWidth="1"/>
    <col min="5123" max="5124" width="10.75" style="376"/>
    <col min="5125" max="5125" width="8.875" style="376" customWidth="1"/>
    <col min="5126" max="5376" width="10.75" style="376"/>
    <col min="5377" max="5377" width="6.25" style="376" customWidth="1"/>
    <col min="5378" max="5378" width="38.125" style="376" customWidth="1"/>
    <col min="5379" max="5380" width="10.75" style="376"/>
    <col min="5381" max="5381" width="8.875" style="376" customWidth="1"/>
    <col min="5382" max="5632" width="10.75" style="376"/>
    <col min="5633" max="5633" width="6.25" style="376" customWidth="1"/>
    <col min="5634" max="5634" width="38.125" style="376" customWidth="1"/>
    <col min="5635" max="5636" width="10.75" style="376"/>
    <col min="5637" max="5637" width="8.875" style="376" customWidth="1"/>
    <col min="5638" max="5888" width="10.75" style="376"/>
    <col min="5889" max="5889" width="6.25" style="376" customWidth="1"/>
    <col min="5890" max="5890" width="38.125" style="376" customWidth="1"/>
    <col min="5891" max="5892" width="10.75" style="376"/>
    <col min="5893" max="5893" width="8.875" style="376" customWidth="1"/>
    <col min="5894" max="6144" width="10.75" style="376"/>
    <col min="6145" max="6145" width="6.25" style="376" customWidth="1"/>
    <col min="6146" max="6146" width="38.125" style="376" customWidth="1"/>
    <col min="6147" max="6148" width="10.75" style="376"/>
    <col min="6149" max="6149" width="8.875" style="376" customWidth="1"/>
    <col min="6150" max="6400" width="10.75" style="376"/>
    <col min="6401" max="6401" width="6.25" style="376" customWidth="1"/>
    <col min="6402" max="6402" width="38.125" style="376" customWidth="1"/>
    <col min="6403" max="6404" width="10.75" style="376"/>
    <col min="6405" max="6405" width="8.875" style="376" customWidth="1"/>
    <col min="6406" max="6656" width="10.75" style="376"/>
    <col min="6657" max="6657" width="6.25" style="376" customWidth="1"/>
    <col min="6658" max="6658" width="38.125" style="376" customWidth="1"/>
    <col min="6659" max="6660" width="10.75" style="376"/>
    <col min="6661" max="6661" width="8.875" style="376" customWidth="1"/>
    <col min="6662" max="6912" width="10.75" style="376"/>
    <col min="6913" max="6913" width="6.25" style="376" customWidth="1"/>
    <col min="6914" max="6914" width="38.125" style="376" customWidth="1"/>
    <col min="6915" max="6916" width="10.75" style="376"/>
    <col min="6917" max="6917" width="8.875" style="376" customWidth="1"/>
    <col min="6918" max="7168" width="10.75" style="376"/>
    <col min="7169" max="7169" width="6.25" style="376" customWidth="1"/>
    <col min="7170" max="7170" width="38.125" style="376" customWidth="1"/>
    <col min="7171" max="7172" width="10.75" style="376"/>
    <col min="7173" max="7173" width="8.875" style="376" customWidth="1"/>
    <col min="7174" max="7424" width="10.75" style="376"/>
    <col min="7425" max="7425" width="6.25" style="376" customWidth="1"/>
    <col min="7426" max="7426" width="38.125" style="376" customWidth="1"/>
    <col min="7427" max="7428" width="10.75" style="376"/>
    <col min="7429" max="7429" width="8.875" style="376" customWidth="1"/>
    <col min="7430" max="7680" width="10.75" style="376"/>
    <col min="7681" max="7681" width="6.25" style="376" customWidth="1"/>
    <col min="7682" max="7682" width="38.125" style="376" customWidth="1"/>
    <col min="7683" max="7684" width="10.75" style="376"/>
    <col min="7685" max="7685" width="8.875" style="376" customWidth="1"/>
    <col min="7686" max="7936" width="10.75" style="376"/>
    <col min="7937" max="7937" width="6.25" style="376" customWidth="1"/>
    <col min="7938" max="7938" width="38.125" style="376" customWidth="1"/>
    <col min="7939" max="7940" width="10.75" style="376"/>
    <col min="7941" max="7941" width="8.875" style="376" customWidth="1"/>
    <col min="7942" max="8192" width="10.75" style="376"/>
    <col min="8193" max="8193" width="6.25" style="376" customWidth="1"/>
    <col min="8194" max="8194" width="38.125" style="376" customWidth="1"/>
    <col min="8195" max="8196" width="10.75" style="376"/>
    <col min="8197" max="8197" width="8.875" style="376" customWidth="1"/>
    <col min="8198" max="8448" width="10.75" style="376"/>
    <col min="8449" max="8449" width="6.25" style="376" customWidth="1"/>
    <col min="8450" max="8450" width="38.125" style="376" customWidth="1"/>
    <col min="8451" max="8452" width="10.75" style="376"/>
    <col min="8453" max="8453" width="8.875" style="376" customWidth="1"/>
    <col min="8454" max="8704" width="10.75" style="376"/>
    <col min="8705" max="8705" width="6.25" style="376" customWidth="1"/>
    <col min="8706" max="8706" width="38.125" style="376" customWidth="1"/>
    <col min="8707" max="8708" width="10.75" style="376"/>
    <col min="8709" max="8709" width="8.875" style="376" customWidth="1"/>
    <col min="8710" max="8960" width="10.75" style="376"/>
    <col min="8961" max="8961" width="6.25" style="376" customWidth="1"/>
    <col min="8962" max="8962" width="38.125" style="376" customWidth="1"/>
    <col min="8963" max="8964" width="10.75" style="376"/>
    <col min="8965" max="8965" width="8.875" style="376" customWidth="1"/>
    <col min="8966" max="9216" width="10.75" style="376"/>
    <col min="9217" max="9217" width="6.25" style="376" customWidth="1"/>
    <col min="9218" max="9218" width="38.125" style="376" customWidth="1"/>
    <col min="9219" max="9220" width="10.75" style="376"/>
    <col min="9221" max="9221" width="8.875" style="376" customWidth="1"/>
    <col min="9222" max="9472" width="10.75" style="376"/>
    <col min="9473" max="9473" width="6.25" style="376" customWidth="1"/>
    <col min="9474" max="9474" width="38.125" style="376" customWidth="1"/>
    <col min="9475" max="9476" width="10.75" style="376"/>
    <col min="9477" max="9477" width="8.875" style="376" customWidth="1"/>
    <col min="9478" max="9728" width="10.75" style="376"/>
    <col min="9729" max="9729" width="6.25" style="376" customWidth="1"/>
    <col min="9730" max="9730" width="38.125" style="376" customWidth="1"/>
    <col min="9731" max="9732" width="10.75" style="376"/>
    <col min="9733" max="9733" width="8.875" style="376" customWidth="1"/>
    <col min="9734" max="9984" width="10.75" style="376"/>
    <col min="9985" max="9985" width="6.25" style="376" customWidth="1"/>
    <col min="9986" max="9986" width="38.125" style="376" customWidth="1"/>
    <col min="9987" max="9988" width="10.75" style="376"/>
    <col min="9989" max="9989" width="8.875" style="376" customWidth="1"/>
    <col min="9990" max="10240" width="10.75" style="376"/>
    <col min="10241" max="10241" width="6.25" style="376" customWidth="1"/>
    <col min="10242" max="10242" width="38.125" style="376" customWidth="1"/>
    <col min="10243" max="10244" width="10.75" style="376"/>
    <col min="10245" max="10245" width="8.875" style="376" customWidth="1"/>
    <col min="10246" max="10496" width="10.75" style="376"/>
    <col min="10497" max="10497" width="6.25" style="376" customWidth="1"/>
    <col min="10498" max="10498" width="38.125" style="376" customWidth="1"/>
    <col min="10499" max="10500" width="10.75" style="376"/>
    <col min="10501" max="10501" width="8.875" style="376" customWidth="1"/>
    <col min="10502" max="10752" width="10.75" style="376"/>
    <col min="10753" max="10753" width="6.25" style="376" customWidth="1"/>
    <col min="10754" max="10754" width="38.125" style="376" customWidth="1"/>
    <col min="10755" max="10756" width="10.75" style="376"/>
    <col min="10757" max="10757" width="8.875" style="376" customWidth="1"/>
    <col min="10758" max="11008" width="10.75" style="376"/>
    <col min="11009" max="11009" width="6.25" style="376" customWidth="1"/>
    <col min="11010" max="11010" width="38.125" style="376" customWidth="1"/>
    <col min="11011" max="11012" width="10.75" style="376"/>
    <col min="11013" max="11013" width="8.875" style="376" customWidth="1"/>
    <col min="11014" max="11264" width="10.75" style="376"/>
    <col min="11265" max="11265" width="6.25" style="376" customWidth="1"/>
    <col min="11266" max="11266" width="38.125" style="376" customWidth="1"/>
    <col min="11267" max="11268" width="10.75" style="376"/>
    <col min="11269" max="11269" width="8.875" style="376" customWidth="1"/>
    <col min="11270" max="11520" width="10.75" style="376"/>
    <col min="11521" max="11521" width="6.25" style="376" customWidth="1"/>
    <col min="11522" max="11522" width="38.125" style="376" customWidth="1"/>
    <col min="11523" max="11524" width="10.75" style="376"/>
    <col min="11525" max="11525" width="8.875" style="376" customWidth="1"/>
    <col min="11526" max="11776" width="10.75" style="376"/>
    <col min="11777" max="11777" width="6.25" style="376" customWidth="1"/>
    <col min="11778" max="11778" width="38.125" style="376" customWidth="1"/>
    <col min="11779" max="11780" width="10.75" style="376"/>
    <col min="11781" max="11781" width="8.875" style="376" customWidth="1"/>
    <col min="11782" max="12032" width="10.75" style="376"/>
    <col min="12033" max="12033" width="6.25" style="376" customWidth="1"/>
    <col min="12034" max="12034" width="38.125" style="376" customWidth="1"/>
    <col min="12035" max="12036" width="10.75" style="376"/>
    <col min="12037" max="12037" width="8.875" style="376" customWidth="1"/>
    <col min="12038" max="12288" width="10.75" style="376"/>
    <col min="12289" max="12289" width="6.25" style="376" customWidth="1"/>
    <col min="12290" max="12290" width="38.125" style="376" customWidth="1"/>
    <col min="12291" max="12292" width="10.75" style="376"/>
    <col min="12293" max="12293" width="8.875" style="376" customWidth="1"/>
    <col min="12294" max="12544" width="10.75" style="376"/>
    <col min="12545" max="12545" width="6.25" style="376" customWidth="1"/>
    <col min="12546" max="12546" width="38.125" style="376" customWidth="1"/>
    <col min="12547" max="12548" width="10.75" style="376"/>
    <col min="12549" max="12549" width="8.875" style="376" customWidth="1"/>
    <col min="12550" max="12800" width="10.75" style="376"/>
    <col min="12801" max="12801" width="6.25" style="376" customWidth="1"/>
    <col min="12802" max="12802" width="38.125" style="376" customWidth="1"/>
    <col min="12803" max="12804" width="10.75" style="376"/>
    <col min="12805" max="12805" width="8.875" style="376" customWidth="1"/>
    <col min="12806" max="13056" width="10.75" style="376"/>
    <col min="13057" max="13057" width="6.25" style="376" customWidth="1"/>
    <col min="13058" max="13058" width="38.125" style="376" customWidth="1"/>
    <col min="13059" max="13060" width="10.75" style="376"/>
    <col min="13061" max="13061" width="8.875" style="376" customWidth="1"/>
    <col min="13062" max="13312" width="10.75" style="376"/>
    <col min="13313" max="13313" width="6.25" style="376" customWidth="1"/>
    <col min="13314" max="13314" width="38.125" style="376" customWidth="1"/>
    <col min="13315" max="13316" width="10.75" style="376"/>
    <col min="13317" max="13317" width="8.875" style="376" customWidth="1"/>
    <col min="13318" max="13568" width="10.75" style="376"/>
    <col min="13569" max="13569" width="6.25" style="376" customWidth="1"/>
    <col min="13570" max="13570" width="38.125" style="376" customWidth="1"/>
    <col min="13571" max="13572" width="10.75" style="376"/>
    <col min="13573" max="13573" width="8.875" style="376" customWidth="1"/>
    <col min="13574" max="13824" width="10.75" style="376"/>
    <col min="13825" max="13825" width="6.25" style="376" customWidth="1"/>
    <col min="13826" max="13826" width="38.125" style="376" customWidth="1"/>
    <col min="13827" max="13828" width="10.75" style="376"/>
    <col min="13829" max="13829" width="8.875" style="376" customWidth="1"/>
    <col min="13830" max="14080" width="10.75" style="376"/>
    <col min="14081" max="14081" width="6.25" style="376" customWidth="1"/>
    <col min="14082" max="14082" width="38.125" style="376" customWidth="1"/>
    <col min="14083" max="14084" width="10.75" style="376"/>
    <col min="14085" max="14085" width="8.875" style="376" customWidth="1"/>
    <col min="14086" max="14336" width="10.75" style="376"/>
    <col min="14337" max="14337" width="6.25" style="376" customWidth="1"/>
    <col min="14338" max="14338" width="38.125" style="376" customWidth="1"/>
    <col min="14339" max="14340" width="10.75" style="376"/>
    <col min="14341" max="14341" width="8.875" style="376" customWidth="1"/>
    <col min="14342" max="14592" width="10.75" style="376"/>
    <col min="14593" max="14593" width="6.25" style="376" customWidth="1"/>
    <col min="14594" max="14594" width="38.125" style="376" customWidth="1"/>
    <col min="14595" max="14596" width="10.75" style="376"/>
    <col min="14597" max="14597" width="8.875" style="376" customWidth="1"/>
    <col min="14598" max="14848" width="10.75" style="376"/>
    <col min="14849" max="14849" width="6.25" style="376" customWidth="1"/>
    <col min="14850" max="14850" width="38.125" style="376" customWidth="1"/>
    <col min="14851" max="14852" width="10.75" style="376"/>
    <col min="14853" max="14853" width="8.875" style="376" customWidth="1"/>
    <col min="14854" max="15104" width="10.75" style="376"/>
    <col min="15105" max="15105" width="6.25" style="376" customWidth="1"/>
    <col min="15106" max="15106" width="38.125" style="376" customWidth="1"/>
    <col min="15107" max="15108" width="10.75" style="376"/>
    <col min="15109" max="15109" width="8.875" style="376" customWidth="1"/>
    <col min="15110" max="15360" width="10.75" style="376"/>
    <col min="15361" max="15361" width="6.25" style="376" customWidth="1"/>
    <col min="15362" max="15362" width="38.125" style="376" customWidth="1"/>
    <col min="15363" max="15364" width="10.75" style="376"/>
    <col min="15365" max="15365" width="8.875" style="376" customWidth="1"/>
    <col min="15366" max="15616" width="10.75" style="376"/>
    <col min="15617" max="15617" width="6.25" style="376" customWidth="1"/>
    <col min="15618" max="15618" width="38.125" style="376" customWidth="1"/>
    <col min="15619" max="15620" width="10.75" style="376"/>
    <col min="15621" max="15621" width="8.875" style="376" customWidth="1"/>
    <col min="15622" max="15872" width="10.75" style="376"/>
    <col min="15873" max="15873" width="6.25" style="376" customWidth="1"/>
    <col min="15874" max="15874" width="38.125" style="376" customWidth="1"/>
    <col min="15875" max="15876" width="10.75" style="376"/>
    <col min="15877" max="15877" width="8.875" style="376" customWidth="1"/>
    <col min="15878" max="16128" width="10.75" style="376"/>
    <col min="16129" max="16129" width="6.25" style="376" customWidth="1"/>
    <col min="16130" max="16130" width="38.125" style="376" customWidth="1"/>
    <col min="16131" max="16132" width="10.75" style="376"/>
    <col min="16133" max="16133" width="8.875" style="376" customWidth="1"/>
    <col min="16134" max="16384" width="10.75" style="376"/>
  </cols>
  <sheetData>
    <row r="2" spans="1:9" ht="32.25" customHeight="1">
      <c r="A2" s="527" t="s">
        <v>703</v>
      </c>
      <c r="B2" s="527"/>
      <c r="C2" s="527"/>
      <c r="D2" s="527"/>
      <c r="E2" s="527"/>
      <c r="F2" s="402"/>
      <c r="G2" s="402"/>
      <c r="H2" s="402"/>
      <c r="I2" s="402"/>
    </row>
    <row r="3" spans="1:9" ht="10.5" customHeight="1">
      <c r="A3" s="389"/>
      <c r="B3" s="389"/>
      <c r="C3" s="389"/>
      <c r="D3" s="389"/>
      <c r="E3" s="377" t="s">
        <v>19</v>
      </c>
    </row>
    <row r="4" spans="1:9" ht="15" customHeight="1">
      <c r="A4" s="403" t="s">
        <v>114</v>
      </c>
      <c r="B4" s="403" t="s">
        <v>52</v>
      </c>
      <c r="C4" s="403" t="s">
        <v>185</v>
      </c>
      <c r="D4" s="403" t="s">
        <v>186</v>
      </c>
      <c r="E4" s="403" t="s">
        <v>187</v>
      </c>
    </row>
    <row r="5" spans="1:9" ht="15" customHeight="1">
      <c r="A5" s="403">
        <v>1</v>
      </c>
      <c r="B5" s="403">
        <v>2</v>
      </c>
      <c r="C5" s="403">
        <v>3</v>
      </c>
      <c r="D5" s="403">
        <v>4</v>
      </c>
      <c r="E5" s="403" t="s">
        <v>188</v>
      </c>
    </row>
    <row r="6" spans="1:9" ht="15" customHeight="1">
      <c r="A6" s="404">
        <v>1</v>
      </c>
      <c r="B6" s="404" t="s">
        <v>145</v>
      </c>
      <c r="C6" s="293">
        <v>130324.97647000002</v>
      </c>
      <c r="D6" s="293">
        <v>105776.91166</v>
      </c>
      <c r="E6" s="293">
        <v>24548.064810000025</v>
      </c>
    </row>
    <row r="7" spans="1:9" ht="15" customHeight="1">
      <c r="A7" s="404">
        <v>2</v>
      </c>
      <c r="B7" s="404" t="s">
        <v>146</v>
      </c>
      <c r="C7" s="293">
        <v>22446.406180000016</v>
      </c>
      <c r="D7" s="293">
        <v>2104.2151400000002</v>
      </c>
      <c r="E7" s="293">
        <v>20342.191040000016</v>
      </c>
    </row>
    <row r="8" spans="1:9" ht="15" customHeight="1">
      <c r="A8" s="404">
        <v>3</v>
      </c>
      <c r="B8" s="404" t="s">
        <v>147</v>
      </c>
      <c r="C8" s="293">
        <v>125896.58168999998</v>
      </c>
      <c r="D8" s="293">
        <v>111524.40379000003</v>
      </c>
      <c r="E8" s="293">
        <v>14372.177899999951</v>
      </c>
    </row>
    <row r="9" spans="1:9" ht="15" customHeight="1">
      <c r="A9" s="404">
        <v>4</v>
      </c>
      <c r="B9" s="404" t="s">
        <v>642</v>
      </c>
      <c r="C9" s="293">
        <v>50223.751620000032</v>
      </c>
      <c r="D9" s="293">
        <v>10662.654</v>
      </c>
      <c r="E9" s="293">
        <v>39561.09762000003</v>
      </c>
    </row>
    <row r="10" spans="1:9" ht="30" customHeight="1">
      <c r="A10" s="404">
        <v>5</v>
      </c>
      <c r="B10" s="404" t="s">
        <v>148</v>
      </c>
      <c r="C10" s="293">
        <v>259393.9032800034</v>
      </c>
      <c r="D10" s="293">
        <v>355955.07754999038</v>
      </c>
      <c r="E10" s="293">
        <v>-96561.174269986979</v>
      </c>
    </row>
    <row r="11" spans="1:9" ht="15" customHeight="1">
      <c r="A11" s="404">
        <v>6</v>
      </c>
      <c r="B11" s="404" t="s">
        <v>189</v>
      </c>
      <c r="C11" s="293">
        <v>549327.83148000878</v>
      </c>
      <c r="D11" s="293">
        <v>0</v>
      </c>
      <c r="E11" s="293">
        <v>549327.83148000878</v>
      </c>
    </row>
    <row r="12" spans="1:9" ht="15" customHeight="1">
      <c r="A12" s="404">
        <v>7</v>
      </c>
      <c r="B12" s="404" t="s">
        <v>190</v>
      </c>
      <c r="C12" s="293">
        <v>1137613.4507200122</v>
      </c>
      <c r="D12" s="293">
        <v>586023.26213999046</v>
      </c>
      <c r="E12" s="293">
        <v>551590.18858002184</v>
      </c>
    </row>
    <row r="16" spans="1:9" s="1" customFormat="1" ht="36.75" customHeight="1">
      <c r="A16" s="529" t="s">
        <v>527</v>
      </c>
      <c r="B16" s="529"/>
      <c r="C16" s="529"/>
      <c r="D16" s="529"/>
      <c r="E16" s="529"/>
    </row>
    <row r="79" spans="1:1">
      <c r="A79" s="388" t="s">
        <v>16</v>
      </c>
    </row>
    <row r="172" spans="4:4">
      <c r="D172" s="389"/>
    </row>
  </sheetData>
  <sheetProtection selectLockedCells="1" selectUnlockedCells="1"/>
  <mergeCells count="2">
    <mergeCell ref="A2:E2"/>
    <mergeCell ref="A16:E16"/>
  </mergeCells>
  <printOptions horizontalCentered="1"/>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FFFF00"/>
  </sheetPr>
  <dimension ref="A2:I185"/>
  <sheetViews>
    <sheetView workbookViewId="0">
      <selection activeCell="A2" sqref="A2:E14"/>
    </sheetView>
  </sheetViews>
  <sheetFormatPr defaultColWidth="10.75" defaultRowHeight="12.75"/>
  <cols>
    <col min="1" max="1" width="6.25" style="1" customWidth="1"/>
    <col min="2" max="2" width="44.75" style="1" customWidth="1"/>
    <col min="3" max="3" width="15.75" style="1" customWidth="1"/>
    <col min="4" max="4" width="14.375" style="1" customWidth="1"/>
    <col min="5" max="5" width="12.75" style="1" customWidth="1"/>
    <col min="6" max="6" width="4.875" style="1" customWidth="1"/>
    <col min="7" max="16384" width="10.75" style="1"/>
  </cols>
  <sheetData>
    <row r="2" spans="1:9" ht="32.25" customHeight="1">
      <c r="A2" s="493" t="s">
        <v>704</v>
      </c>
      <c r="B2" s="493"/>
      <c r="C2" s="493"/>
      <c r="D2" s="493"/>
      <c r="E2" s="493"/>
      <c r="F2" s="52"/>
      <c r="G2" s="52"/>
      <c r="H2" s="52"/>
      <c r="I2" s="52"/>
    </row>
    <row r="3" spans="1:9" ht="10.5" customHeight="1">
      <c r="A3" s="54"/>
      <c r="B3" s="54"/>
      <c r="C3" s="54"/>
      <c r="D3" s="54"/>
      <c r="E3" s="27" t="s">
        <v>19</v>
      </c>
    </row>
    <row r="4" spans="1:9" ht="30.75" customHeight="1">
      <c r="A4" s="94" t="s">
        <v>114</v>
      </c>
      <c r="B4" s="94" t="s">
        <v>52</v>
      </c>
      <c r="C4" s="94" t="s">
        <v>185</v>
      </c>
      <c r="D4" s="94" t="s">
        <v>186</v>
      </c>
      <c r="E4" s="94" t="s">
        <v>187</v>
      </c>
    </row>
    <row r="5" spans="1:9" ht="15" customHeight="1">
      <c r="A5" s="94">
        <v>1</v>
      </c>
      <c r="B5" s="94">
        <v>2</v>
      </c>
      <c r="C5" s="94">
        <v>3</v>
      </c>
      <c r="D5" s="94">
        <v>4</v>
      </c>
      <c r="E5" s="94">
        <v>5</v>
      </c>
    </row>
    <row r="6" spans="1:9" ht="15" customHeight="1">
      <c r="A6" s="109">
        <v>1</v>
      </c>
      <c r="B6" s="109" t="s">
        <v>145</v>
      </c>
      <c r="C6" s="293">
        <v>353719.10188999993</v>
      </c>
      <c r="D6" s="293">
        <v>1140611.2755400001</v>
      </c>
      <c r="E6" s="293">
        <v>-786892.17365000013</v>
      </c>
    </row>
    <row r="7" spans="1:9" ht="15" customHeight="1">
      <c r="A7" s="109">
        <v>2</v>
      </c>
      <c r="B7" s="109" t="s">
        <v>146</v>
      </c>
      <c r="C7" s="293">
        <v>56619.610919999897</v>
      </c>
      <c r="D7" s="293">
        <v>1302.5118199999999</v>
      </c>
      <c r="E7" s="293">
        <v>55317.099099999898</v>
      </c>
    </row>
    <row r="8" spans="1:9" ht="15" customHeight="1">
      <c r="A8" s="109">
        <v>3</v>
      </c>
      <c r="B8" s="109" t="s">
        <v>147</v>
      </c>
      <c r="C8" s="293">
        <v>119493.67807000005</v>
      </c>
      <c r="D8" s="293">
        <v>155373.69304000001</v>
      </c>
      <c r="E8" s="293">
        <v>-35880.01496999996</v>
      </c>
    </row>
    <row r="9" spans="1:9" ht="15" customHeight="1">
      <c r="A9" s="109">
        <v>4</v>
      </c>
      <c r="B9" s="109" t="s">
        <v>148</v>
      </c>
      <c r="C9" s="293">
        <v>357242.33099999977</v>
      </c>
      <c r="D9" s="293">
        <v>380120.955769983</v>
      </c>
      <c r="E9" s="293">
        <v>-22878.624769983231</v>
      </c>
    </row>
    <row r="10" spans="1:9" ht="15" customHeight="1">
      <c r="A10" s="109">
        <v>5</v>
      </c>
      <c r="B10" s="109" t="s">
        <v>189</v>
      </c>
      <c r="C10" s="293">
        <v>541518.35953000491</v>
      </c>
      <c r="D10" s="293">
        <v>0</v>
      </c>
      <c r="E10" s="293">
        <v>541518.35953000491</v>
      </c>
    </row>
    <row r="11" spans="1:9" ht="15" customHeight="1">
      <c r="A11" s="109">
        <v>6</v>
      </c>
      <c r="B11" s="109" t="s">
        <v>190</v>
      </c>
      <c r="C11" s="293">
        <v>1428596.0814100045</v>
      </c>
      <c r="D11" s="293">
        <v>1677412.4361699829</v>
      </c>
      <c r="E11" s="293">
        <v>-248815.35475997848</v>
      </c>
    </row>
    <row r="14" spans="1:9" ht="36.75" customHeight="1">
      <c r="A14" s="529" t="s">
        <v>527</v>
      </c>
      <c r="B14" s="529"/>
      <c r="C14" s="529"/>
      <c r="D14" s="529"/>
      <c r="E14" s="529"/>
    </row>
    <row r="92" spans="1:1">
      <c r="A92" s="151" t="s">
        <v>16</v>
      </c>
    </row>
    <row r="185" spans="4:4">
      <c r="D185" s="54"/>
    </row>
  </sheetData>
  <sheetProtection selectLockedCells="1" selectUnlockedCells="1"/>
  <mergeCells count="2">
    <mergeCell ref="A2:E2"/>
    <mergeCell ref="A14:E14"/>
  </mergeCells>
  <printOptions horizontalCentered="1"/>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G44"/>
  <sheetViews>
    <sheetView workbookViewId="0">
      <selection activeCell="D4" sqref="D4"/>
    </sheetView>
  </sheetViews>
  <sheetFormatPr defaultRowHeight="13.5"/>
  <cols>
    <col min="2" max="2" width="58" customWidth="1"/>
    <col min="3" max="3" width="13.75" customWidth="1"/>
    <col min="4" max="4" width="18.875" customWidth="1"/>
    <col min="5" max="5" width="16.625" customWidth="1"/>
    <col min="6" max="6" width="15.125" customWidth="1"/>
    <col min="7" max="7" width="20.5" customWidth="1"/>
  </cols>
  <sheetData>
    <row r="1" spans="1:7" ht="18" customHeight="1">
      <c r="A1" s="487" t="s">
        <v>610</v>
      </c>
      <c r="B1" s="487"/>
      <c r="C1" s="487"/>
      <c r="D1" s="487"/>
      <c r="E1" s="487"/>
      <c r="F1" s="334"/>
      <c r="G1" s="334"/>
    </row>
    <row r="2" spans="1:7">
      <c r="A2" s="334"/>
      <c r="B2" s="334"/>
      <c r="C2" s="334"/>
      <c r="D2" s="334"/>
      <c r="E2" s="334"/>
      <c r="F2" s="334" t="s">
        <v>505</v>
      </c>
      <c r="G2" s="12" t="s">
        <v>505</v>
      </c>
    </row>
    <row r="3" spans="1:7" ht="27.95" customHeight="1">
      <c r="A3" s="486" t="s">
        <v>485</v>
      </c>
      <c r="B3" s="486" t="s">
        <v>571</v>
      </c>
      <c r="C3" s="486" t="s">
        <v>611</v>
      </c>
      <c r="D3" s="486" t="s">
        <v>612</v>
      </c>
      <c r="E3" s="486"/>
      <c r="F3" s="486" t="s">
        <v>613</v>
      </c>
      <c r="G3" s="486"/>
    </row>
    <row r="4" spans="1:7" ht="15" customHeight="1">
      <c r="A4" s="486"/>
      <c r="B4" s="486"/>
      <c r="C4" s="486"/>
      <c r="D4" s="349" t="s">
        <v>572</v>
      </c>
      <c r="E4" s="349" t="s">
        <v>573</v>
      </c>
      <c r="F4" s="349" t="s">
        <v>572</v>
      </c>
      <c r="G4" s="349" t="s">
        <v>573</v>
      </c>
    </row>
    <row r="5" spans="1:7" ht="14.1" customHeight="1">
      <c r="A5" s="335">
        <v>1</v>
      </c>
      <c r="B5" s="335">
        <v>2</v>
      </c>
      <c r="C5" s="335">
        <v>3</v>
      </c>
      <c r="D5" s="335">
        <v>4</v>
      </c>
      <c r="E5" s="335">
        <v>5</v>
      </c>
      <c r="F5" s="335">
        <v>6</v>
      </c>
      <c r="G5" s="335">
        <v>7</v>
      </c>
    </row>
    <row r="6" spans="1:7" ht="14.1" customHeight="1">
      <c r="A6" s="369" t="s">
        <v>577</v>
      </c>
      <c r="B6" s="488" t="s">
        <v>614</v>
      </c>
      <c r="C6" s="488"/>
      <c r="D6" s="488"/>
      <c r="E6" s="488"/>
      <c r="F6" s="488"/>
      <c r="G6" s="488"/>
    </row>
    <row r="7" spans="1:7" ht="14.1" customHeight="1">
      <c r="A7" s="369" t="s">
        <v>0</v>
      </c>
      <c r="B7" s="369" t="s">
        <v>578</v>
      </c>
      <c r="C7" s="369">
        <v>81</v>
      </c>
      <c r="D7" s="213">
        <v>5030</v>
      </c>
      <c r="E7" s="370"/>
      <c r="F7" s="213"/>
      <c r="G7" s="213"/>
    </row>
    <row r="8" spans="1:7" ht="14.1" customHeight="1">
      <c r="A8" s="369" t="s">
        <v>1</v>
      </c>
      <c r="B8" s="369" t="s">
        <v>579</v>
      </c>
      <c r="C8" s="369">
        <v>81</v>
      </c>
      <c r="D8" s="370"/>
      <c r="E8" s="213">
        <v>5040</v>
      </c>
      <c r="F8" s="213"/>
      <c r="G8" s="213"/>
    </row>
    <row r="9" spans="1:7" ht="14.1" customHeight="1">
      <c r="A9" s="369" t="s">
        <v>125</v>
      </c>
      <c r="B9" s="369" t="s">
        <v>67</v>
      </c>
      <c r="C9" s="369">
        <v>81</v>
      </c>
      <c r="D9" s="213"/>
      <c r="E9" s="213"/>
      <c r="F9" s="370"/>
      <c r="G9" s="213">
        <v>7392</v>
      </c>
    </row>
    <row r="10" spans="1:7" ht="14.1" customHeight="1">
      <c r="A10" s="369" t="s">
        <v>580</v>
      </c>
      <c r="B10" s="488" t="s">
        <v>615</v>
      </c>
      <c r="C10" s="488"/>
      <c r="D10" s="488"/>
      <c r="E10" s="488"/>
      <c r="F10" s="488"/>
      <c r="G10" s="488"/>
    </row>
    <row r="11" spans="1:7" ht="14.1" customHeight="1">
      <c r="A11" s="369" t="s">
        <v>2</v>
      </c>
      <c r="B11" s="369" t="s">
        <v>579</v>
      </c>
      <c r="C11" s="369">
        <v>17</v>
      </c>
      <c r="D11" s="335">
        <v>5040</v>
      </c>
      <c r="E11" s="336"/>
      <c r="F11" s="335"/>
      <c r="G11" s="369"/>
    </row>
    <row r="12" spans="1:7" ht="14.1" customHeight="1">
      <c r="A12" s="369" t="s">
        <v>3</v>
      </c>
      <c r="B12" s="369" t="s">
        <v>578</v>
      </c>
      <c r="C12" s="369">
        <v>17</v>
      </c>
      <c r="D12" s="336"/>
      <c r="E12" s="335">
        <v>5030</v>
      </c>
      <c r="F12" s="335"/>
      <c r="G12" s="369"/>
    </row>
    <row r="13" spans="1:7" ht="14.1" customHeight="1">
      <c r="A13" s="369" t="s">
        <v>133</v>
      </c>
      <c r="B13" s="369" t="s">
        <v>581</v>
      </c>
      <c r="C13" s="369">
        <v>17</v>
      </c>
      <c r="D13" s="335"/>
      <c r="E13" s="335"/>
      <c r="F13" s="335">
        <v>7900</v>
      </c>
      <c r="G13" s="371"/>
    </row>
    <row r="14" spans="1:7" ht="14.1" customHeight="1">
      <c r="A14" s="369" t="s">
        <v>582</v>
      </c>
      <c r="B14" s="488" t="s">
        <v>616</v>
      </c>
      <c r="C14" s="488"/>
      <c r="D14" s="488"/>
      <c r="E14" s="488"/>
      <c r="F14" s="488"/>
      <c r="G14" s="488"/>
    </row>
    <row r="15" spans="1:7" ht="14.1" customHeight="1">
      <c r="A15" s="369" t="s">
        <v>118</v>
      </c>
      <c r="B15" s="369" t="s">
        <v>578</v>
      </c>
      <c r="C15" s="369">
        <v>14</v>
      </c>
      <c r="D15" s="213">
        <v>5030</v>
      </c>
      <c r="E15" s="336"/>
      <c r="F15" s="213"/>
      <c r="G15" s="213"/>
    </row>
    <row r="16" spans="1:7" ht="14.1" customHeight="1">
      <c r="A16" s="369" t="s">
        <v>120</v>
      </c>
      <c r="B16" s="369" t="s">
        <v>579</v>
      </c>
      <c r="C16" s="369">
        <v>14</v>
      </c>
      <c r="D16" s="336"/>
      <c r="E16" s="213">
        <v>5040</v>
      </c>
      <c r="F16" s="213"/>
      <c r="G16" s="213"/>
    </row>
    <row r="17" spans="1:7" ht="14.1" customHeight="1">
      <c r="A17" s="369" t="s">
        <v>180</v>
      </c>
      <c r="B17" s="369" t="s">
        <v>67</v>
      </c>
      <c r="C17" s="369">
        <v>14</v>
      </c>
      <c r="D17" s="213"/>
      <c r="E17" s="213"/>
      <c r="F17" s="336"/>
      <c r="G17" s="213">
        <v>7431</v>
      </c>
    </row>
    <row r="18" spans="1:7" ht="27.95" customHeight="1">
      <c r="A18" s="369" t="s">
        <v>583</v>
      </c>
      <c r="B18" s="489" t="s">
        <v>617</v>
      </c>
      <c r="C18" s="490"/>
      <c r="D18" s="490"/>
      <c r="E18" s="490"/>
      <c r="F18" s="490"/>
      <c r="G18" s="491"/>
    </row>
    <row r="19" spans="1:7" ht="14.1" customHeight="1">
      <c r="A19" s="369" t="s">
        <v>230</v>
      </c>
      <c r="B19" s="369" t="s">
        <v>579</v>
      </c>
      <c r="C19" s="369">
        <v>3</v>
      </c>
      <c r="D19" s="213">
        <v>5040</v>
      </c>
      <c r="E19" s="336"/>
      <c r="F19" s="213"/>
      <c r="G19" s="369"/>
    </row>
    <row r="20" spans="1:7" ht="14.1" customHeight="1">
      <c r="A20" s="369" t="s">
        <v>231</v>
      </c>
      <c r="B20" s="369" t="s">
        <v>578</v>
      </c>
      <c r="C20" s="369">
        <v>3</v>
      </c>
      <c r="D20" s="336"/>
      <c r="E20" s="213">
        <v>5030</v>
      </c>
      <c r="F20" s="213"/>
      <c r="G20" s="369"/>
    </row>
    <row r="21" spans="1:7" ht="14.1" customHeight="1">
      <c r="A21" s="369" t="s">
        <v>450</v>
      </c>
      <c r="B21" s="369" t="s">
        <v>581</v>
      </c>
      <c r="C21" s="369">
        <v>3</v>
      </c>
      <c r="D21" s="213"/>
      <c r="E21" s="213"/>
      <c r="F21" s="213">
        <v>7900</v>
      </c>
      <c r="G21" s="371"/>
    </row>
    <row r="22" spans="1:7" ht="14.1" customHeight="1">
      <c r="A22" s="369" t="s">
        <v>584</v>
      </c>
      <c r="B22" s="488" t="s">
        <v>618</v>
      </c>
      <c r="C22" s="488"/>
      <c r="D22" s="488"/>
      <c r="E22" s="488"/>
      <c r="F22" s="488"/>
      <c r="G22" s="488"/>
    </row>
    <row r="23" spans="1:7" ht="14.1" customHeight="1">
      <c r="A23" s="369" t="s">
        <v>264</v>
      </c>
      <c r="B23" s="369" t="s">
        <v>579</v>
      </c>
      <c r="C23" s="369">
        <v>81</v>
      </c>
      <c r="D23" s="213">
        <v>5040</v>
      </c>
      <c r="E23" s="213" t="s">
        <v>505</v>
      </c>
      <c r="F23" s="213"/>
      <c r="G23" s="369"/>
    </row>
    <row r="24" spans="1:7" ht="14.1" customHeight="1">
      <c r="A24" s="369" t="s">
        <v>265</v>
      </c>
      <c r="B24" s="369" t="s">
        <v>585</v>
      </c>
      <c r="C24" s="369">
        <v>81</v>
      </c>
      <c r="D24" s="213" t="s">
        <v>505</v>
      </c>
      <c r="E24" s="213">
        <v>3619</v>
      </c>
      <c r="F24" s="213"/>
      <c r="G24" s="369"/>
    </row>
    <row r="25" spans="1:7" ht="14.1" customHeight="1">
      <c r="A25" s="369" t="s">
        <v>453</v>
      </c>
      <c r="B25" s="369" t="s">
        <v>67</v>
      </c>
      <c r="C25" s="369">
        <v>81</v>
      </c>
      <c r="D25" s="213"/>
      <c r="E25" s="213"/>
      <c r="F25" s="213">
        <v>7392</v>
      </c>
      <c r="G25" s="369" t="s">
        <v>505</v>
      </c>
    </row>
    <row r="26" spans="1:7" ht="14.1" customHeight="1">
      <c r="A26" s="369" t="s">
        <v>11</v>
      </c>
      <c r="B26" s="488" t="s">
        <v>619</v>
      </c>
      <c r="C26" s="488"/>
      <c r="D26" s="488"/>
      <c r="E26" s="488"/>
      <c r="F26" s="488"/>
      <c r="G26" s="488"/>
    </row>
    <row r="27" spans="1:7" ht="14.1" customHeight="1">
      <c r="A27" s="369" t="s">
        <v>266</v>
      </c>
      <c r="B27" s="369" t="s">
        <v>279</v>
      </c>
      <c r="C27" s="369">
        <v>13</v>
      </c>
      <c r="D27" s="213">
        <v>3521</v>
      </c>
      <c r="E27" s="213" t="s">
        <v>505</v>
      </c>
      <c r="F27" s="213"/>
      <c r="G27" s="213"/>
    </row>
    <row r="28" spans="1:7" ht="14.1" customHeight="1">
      <c r="A28" s="369" t="s">
        <v>267</v>
      </c>
      <c r="B28" s="369" t="s">
        <v>579</v>
      </c>
      <c r="C28" s="369">
        <v>13</v>
      </c>
      <c r="D28" s="213" t="s">
        <v>505</v>
      </c>
      <c r="E28" s="213">
        <v>5040</v>
      </c>
      <c r="F28" s="213"/>
      <c r="G28" s="213"/>
    </row>
    <row r="29" spans="1:7" ht="14.1" customHeight="1">
      <c r="A29" s="369" t="s">
        <v>268</v>
      </c>
      <c r="B29" s="369" t="s">
        <v>505</v>
      </c>
      <c r="C29" s="369">
        <v>13</v>
      </c>
      <c r="D29" s="213"/>
      <c r="E29" s="213"/>
      <c r="F29" s="213" t="s">
        <v>505</v>
      </c>
      <c r="G29" s="213">
        <v>7900</v>
      </c>
    </row>
    <row r="30" spans="1:7" ht="14.1" customHeight="1">
      <c r="A30" s="372" t="s">
        <v>13</v>
      </c>
      <c r="B30" s="488" t="s">
        <v>620</v>
      </c>
      <c r="C30" s="488"/>
      <c r="D30" s="488"/>
      <c r="E30" s="488"/>
      <c r="F30" s="488"/>
      <c r="G30" s="488"/>
    </row>
    <row r="31" spans="1:7" ht="14.1" customHeight="1">
      <c r="A31" s="372" t="s">
        <v>462</v>
      </c>
      <c r="B31" s="373" t="s">
        <v>621</v>
      </c>
      <c r="C31" s="369">
        <v>650</v>
      </c>
      <c r="D31" s="213">
        <v>3720</v>
      </c>
      <c r="E31" s="213"/>
      <c r="F31" s="369"/>
      <c r="G31" s="369"/>
    </row>
    <row r="32" spans="1:7" ht="14.1" customHeight="1">
      <c r="A32" s="372" t="s">
        <v>464</v>
      </c>
      <c r="B32" s="373" t="s">
        <v>622</v>
      </c>
      <c r="C32" s="369">
        <v>11</v>
      </c>
      <c r="D32" s="213"/>
      <c r="E32" s="213">
        <v>2603</v>
      </c>
      <c r="F32" s="369"/>
      <c r="G32" s="369"/>
    </row>
    <row r="33" spans="1:7" ht="14.1" customHeight="1">
      <c r="A33" s="372" t="s">
        <v>502</v>
      </c>
      <c r="B33" s="373" t="s">
        <v>623</v>
      </c>
      <c r="C33" s="369">
        <v>639</v>
      </c>
      <c r="D33" s="213"/>
      <c r="E33" s="213">
        <v>2620</v>
      </c>
      <c r="F33" s="369"/>
      <c r="G33" s="369"/>
    </row>
    <row r="34" spans="1:7" ht="14.1" customHeight="1">
      <c r="A34" s="372" t="s">
        <v>624</v>
      </c>
      <c r="B34" s="488" t="s">
        <v>586</v>
      </c>
      <c r="C34" s="488"/>
      <c r="D34" s="488"/>
      <c r="E34" s="488"/>
      <c r="F34" s="488"/>
      <c r="G34" s="488"/>
    </row>
    <row r="35" spans="1:7" ht="14.1" customHeight="1">
      <c r="A35" s="372" t="s">
        <v>493</v>
      </c>
      <c r="B35" s="348" t="s">
        <v>57</v>
      </c>
      <c r="C35" s="369">
        <v>11366</v>
      </c>
      <c r="D35" s="335">
        <v>6111</v>
      </c>
      <c r="E35" s="335"/>
      <c r="F35" s="369"/>
      <c r="G35" s="369"/>
    </row>
    <row r="36" spans="1:7" ht="14.1" customHeight="1">
      <c r="A36" s="372" t="s">
        <v>494</v>
      </c>
      <c r="B36" s="369" t="s">
        <v>66</v>
      </c>
      <c r="C36" s="369">
        <v>41202</v>
      </c>
      <c r="D36" s="335">
        <v>6397</v>
      </c>
      <c r="E36" s="335"/>
      <c r="F36" s="369"/>
      <c r="G36" s="369"/>
    </row>
    <row r="37" spans="1:7" ht="14.1" customHeight="1">
      <c r="A37" s="372" t="s">
        <v>496</v>
      </c>
      <c r="B37" s="369" t="s">
        <v>587</v>
      </c>
      <c r="C37" s="369">
        <f>SUM(C35:C36)</f>
        <v>52568</v>
      </c>
      <c r="D37" s="335"/>
      <c r="E37" s="335" t="s">
        <v>625</v>
      </c>
      <c r="F37" s="369"/>
      <c r="G37" s="369"/>
    </row>
    <row r="38" spans="1:7" ht="14.1" customHeight="1">
      <c r="A38" s="372" t="s">
        <v>626</v>
      </c>
      <c r="B38" s="488" t="s">
        <v>588</v>
      </c>
      <c r="C38" s="488"/>
      <c r="D38" s="488"/>
      <c r="E38" s="488"/>
      <c r="F38" s="488"/>
      <c r="G38" s="488"/>
    </row>
    <row r="39" spans="1:7" ht="14.1" customHeight="1">
      <c r="A39" s="372" t="s">
        <v>627</v>
      </c>
      <c r="B39" s="369" t="s">
        <v>589</v>
      </c>
      <c r="C39" s="369">
        <v>13</v>
      </c>
      <c r="D39" s="335">
        <v>3621</v>
      </c>
      <c r="E39" s="335" t="s">
        <v>505</v>
      </c>
      <c r="F39" s="369"/>
      <c r="G39" s="369"/>
    </row>
    <row r="40" spans="1:7" ht="14.1" customHeight="1">
      <c r="A40" s="372" t="s">
        <v>628</v>
      </c>
      <c r="B40" s="347" t="s">
        <v>279</v>
      </c>
      <c r="C40" s="369">
        <v>13</v>
      </c>
      <c r="D40" s="335" t="s">
        <v>505</v>
      </c>
      <c r="E40" s="335">
        <v>3521</v>
      </c>
      <c r="F40" s="369"/>
      <c r="G40" s="369"/>
    </row>
    <row r="41" spans="1:7">
      <c r="B41" s="337"/>
      <c r="C41" s="338"/>
      <c r="D41" s="336"/>
      <c r="E41" s="336"/>
      <c r="F41" s="59"/>
    </row>
    <row r="42" spans="1:7" s="1" customFormat="1" ht="12.75">
      <c r="B42" s="150" t="s">
        <v>690</v>
      </c>
      <c r="C42" s="12"/>
      <c r="D42" s="12"/>
      <c r="E42" s="339" t="s">
        <v>605</v>
      </c>
    </row>
    <row r="43" spans="1:7" s="1" customFormat="1" ht="22.5" customHeight="1">
      <c r="B43" s="150"/>
      <c r="C43" s="12"/>
      <c r="D43" s="340" t="s">
        <v>505</v>
      </c>
      <c r="E43" s="339"/>
    </row>
    <row r="44" spans="1:7" s="1" customFormat="1" ht="12.75">
      <c r="B44" s="150" t="s">
        <v>590</v>
      </c>
      <c r="C44" s="12"/>
      <c r="D44" s="339"/>
      <c r="E44" s="339" t="s">
        <v>591</v>
      </c>
    </row>
  </sheetData>
  <mergeCells count="15">
    <mergeCell ref="B30:G30"/>
    <mergeCell ref="B34:G34"/>
    <mergeCell ref="B38:G38"/>
    <mergeCell ref="B6:G6"/>
    <mergeCell ref="B10:G10"/>
    <mergeCell ref="B14:G14"/>
    <mergeCell ref="B18:G18"/>
    <mergeCell ref="B22:G22"/>
    <mergeCell ref="B26:G26"/>
    <mergeCell ref="F3:G3"/>
    <mergeCell ref="A1:E1"/>
    <mergeCell ref="A3:A4"/>
    <mergeCell ref="B3:B4"/>
    <mergeCell ref="C3:C4"/>
    <mergeCell ref="D3:E3"/>
  </mergeCells>
  <pageMargins left="0.39370078740157483" right="0.19685039370078741" top="0.78740157480314965" bottom="0.74803149606299213" header="0.31496062992125984" footer="0.31496062992125984"/>
  <pageSetup paperSize="9" scale="85" orientation="landscape" r:id="rId1"/>
</worksheet>
</file>

<file path=xl/worksheets/sheet20.xml><?xml version="1.0" encoding="utf-8"?>
<worksheet xmlns="http://schemas.openxmlformats.org/spreadsheetml/2006/main" xmlns:r="http://schemas.openxmlformats.org/officeDocument/2006/relationships">
  <sheetPr>
    <tabColor rgb="FFFFFF00"/>
  </sheetPr>
  <dimension ref="A1:J120"/>
  <sheetViews>
    <sheetView workbookViewId="0">
      <selection activeCell="A32" sqref="A32:E32"/>
    </sheetView>
  </sheetViews>
  <sheetFormatPr defaultColWidth="10.75" defaultRowHeight="12.75"/>
  <cols>
    <col min="1" max="1" width="8.125" style="47" customWidth="1"/>
    <col min="2" max="2" width="41.625" style="1" customWidth="1"/>
    <col min="3" max="6" width="10.75" style="1"/>
    <col min="7" max="7" width="14.375" style="1" customWidth="1"/>
    <col min="8" max="8" width="10.75" style="1"/>
    <col min="9" max="9" width="9.125" style="1" customWidth="1"/>
    <col min="10" max="16384" width="10.75" style="1"/>
  </cols>
  <sheetData>
    <row r="1" spans="1:10" ht="25.5" customHeight="1">
      <c r="A1" s="73" t="s">
        <v>705</v>
      </c>
      <c r="C1" s="63"/>
    </row>
    <row r="2" spans="1:10" ht="11.25" customHeight="1">
      <c r="A2" s="73"/>
      <c r="C2" s="63"/>
    </row>
    <row r="3" spans="1:10" ht="31.5" customHeight="1">
      <c r="A3" s="531" t="s">
        <v>804</v>
      </c>
      <c r="B3" s="531"/>
      <c r="C3" s="531"/>
      <c r="D3" s="531"/>
      <c r="E3" s="531"/>
      <c r="F3" s="531"/>
      <c r="G3" s="531"/>
      <c r="H3" s="531"/>
      <c r="I3" s="531"/>
    </row>
    <row r="4" spans="1:10" ht="34.5" customHeight="1">
      <c r="A4" s="532" t="s">
        <v>805</v>
      </c>
      <c r="B4" s="532"/>
      <c r="C4" s="532"/>
      <c r="D4" s="532"/>
      <c r="E4" s="532"/>
      <c r="F4" s="532"/>
      <c r="G4" s="532"/>
      <c r="H4" s="532"/>
      <c r="I4" s="532"/>
    </row>
    <row r="5" spans="1:10" ht="31.5" customHeight="1">
      <c r="A5" s="533" t="s">
        <v>806</v>
      </c>
      <c r="B5" s="533"/>
      <c r="C5" s="533"/>
      <c r="D5" s="533"/>
      <c r="E5" s="533"/>
      <c r="F5" s="533"/>
      <c r="G5" s="533"/>
      <c r="H5" s="533"/>
      <c r="I5" s="533"/>
    </row>
    <row r="6" spans="1:10">
      <c r="A6" s="47" t="s">
        <v>706</v>
      </c>
      <c r="D6" s="63"/>
      <c r="E6" s="63"/>
      <c r="F6" s="63"/>
      <c r="G6" s="63"/>
      <c r="H6" s="63"/>
      <c r="I6" s="63"/>
    </row>
    <row r="7" spans="1:10">
      <c r="D7" s="63"/>
      <c r="E7" s="63"/>
      <c r="F7" s="63"/>
      <c r="G7" s="63"/>
      <c r="H7" s="63"/>
      <c r="I7" s="63"/>
    </row>
    <row r="8" spans="1:10" ht="12.75" customHeight="1">
      <c r="A8" s="530" t="s">
        <v>198</v>
      </c>
      <c r="B8" s="530"/>
      <c r="C8" s="530"/>
      <c r="D8" s="530"/>
      <c r="E8" s="530"/>
      <c r="F8" s="530"/>
      <c r="G8" s="530"/>
      <c r="H8" s="530"/>
      <c r="I8" s="530"/>
    </row>
    <row r="9" spans="1:10">
      <c r="I9" s="51" t="s">
        <v>19</v>
      </c>
    </row>
    <row r="10" spans="1:10" ht="102.75" customHeight="1">
      <c r="A10" s="184" t="s">
        <v>124</v>
      </c>
      <c r="B10" s="358" t="s">
        <v>20</v>
      </c>
      <c r="C10" s="358" t="s">
        <v>199</v>
      </c>
      <c r="D10" s="358" t="s">
        <v>200</v>
      </c>
      <c r="E10" s="358" t="s">
        <v>201</v>
      </c>
      <c r="F10" s="358" t="s">
        <v>202</v>
      </c>
      <c r="G10" s="358" t="s">
        <v>203</v>
      </c>
      <c r="H10" s="358" t="s">
        <v>204</v>
      </c>
      <c r="I10" s="135" t="s">
        <v>129</v>
      </c>
    </row>
    <row r="11" spans="1:10" ht="15" customHeight="1">
      <c r="A11" s="184">
        <v>1</v>
      </c>
      <c r="B11" s="358">
        <v>2</v>
      </c>
      <c r="C11" s="135">
        <v>3</v>
      </c>
      <c r="D11" s="135">
        <v>4</v>
      </c>
      <c r="E11" s="135">
        <v>5</v>
      </c>
      <c r="F11" s="135">
        <v>6</v>
      </c>
      <c r="G11" s="135">
        <v>7</v>
      </c>
      <c r="H11" s="183">
        <v>8</v>
      </c>
      <c r="I11" s="359">
        <v>9</v>
      </c>
    </row>
    <row r="12" spans="1:10" ht="15" customHeight="1">
      <c r="A12" s="65">
        <v>1</v>
      </c>
      <c r="B12" s="185" t="s">
        <v>644</v>
      </c>
      <c r="C12" s="405">
        <v>8018</v>
      </c>
      <c r="D12" s="405">
        <v>11246</v>
      </c>
      <c r="E12" s="405">
        <v>17967</v>
      </c>
      <c r="F12" s="405" t="s">
        <v>24</v>
      </c>
      <c r="G12" s="405">
        <v>278</v>
      </c>
      <c r="H12" s="405">
        <v>8</v>
      </c>
      <c r="I12" s="405">
        <v>37517</v>
      </c>
    </row>
    <row r="13" spans="1:10" ht="15" customHeight="1">
      <c r="A13" s="65" t="s">
        <v>0</v>
      </c>
      <c r="B13" s="185" t="s">
        <v>205</v>
      </c>
      <c r="C13" s="405">
        <v>13630</v>
      </c>
      <c r="D13" s="405">
        <v>19368</v>
      </c>
      <c r="E13" s="405">
        <v>25145</v>
      </c>
      <c r="F13" s="405">
        <v>3397</v>
      </c>
      <c r="G13" s="405">
        <v>278</v>
      </c>
      <c r="H13" s="405">
        <v>22</v>
      </c>
      <c r="I13" s="405">
        <v>61840</v>
      </c>
    </row>
    <row r="14" spans="1:10" ht="15" customHeight="1">
      <c r="A14" s="65" t="s">
        <v>1</v>
      </c>
      <c r="B14" s="185" t="s">
        <v>645</v>
      </c>
      <c r="C14" s="405">
        <v>-5612</v>
      </c>
      <c r="D14" s="405">
        <v>-8122</v>
      </c>
      <c r="E14" s="405">
        <v>-7178</v>
      </c>
      <c r="F14" s="405">
        <v>-3397</v>
      </c>
      <c r="G14" s="405" t="s">
        <v>24</v>
      </c>
      <c r="H14" s="405">
        <v>-14</v>
      </c>
      <c r="I14" s="405">
        <v>-24323</v>
      </c>
    </row>
    <row r="15" spans="1:10" ht="15" customHeight="1">
      <c r="A15" s="65" t="s">
        <v>17</v>
      </c>
      <c r="B15" s="185" t="s">
        <v>206</v>
      </c>
      <c r="C15" s="405">
        <v>575</v>
      </c>
      <c r="D15" s="405">
        <v>705</v>
      </c>
      <c r="E15" s="405">
        <v>7358</v>
      </c>
      <c r="F15" s="405">
        <v>411</v>
      </c>
      <c r="G15" s="405">
        <v>232</v>
      </c>
      <c r="H15" s="405">
        <v>17</v>
      </c>
      <c r="I15" s="405">
        <v>9298</v>
      </c>
      <c r="J15" s="124" t="s">
        <v>505</v>
      </c>
    </row>
    <row r="16" spans="1:10" ht="15" customHeight="1">
      <c r="A16" s="65" t="s">
        <v>18</v>
      </c>
      <c r="B16" s="185" t="s">
        <v>528</v>
      </c>
      <c r="C16" s="405" t="s">
        <v>24</v>
      </c>
      <c r="D16" s="405">
        <v>-79</v>
      </c>
      <c r="E16" s="405">
        <v>-484</v>
      </c>
      <c r="F16" s="405" t="s">
        <v>24</v>
      </c>
      <c r="G16" s="405">
        <v>-335</v>
      </c>
      <c r="H16" s="405" t="s">
        <v>24</v>
      </c>
      <c r="I16" s="405">
        <v>-898</v>
      </c>
    </row>
    <row r="17" spans="1:10" ht="15" customHeight="1">
      <c r="A17" s="65" t="s">
        <v>191</v>
      </c>
      <c r="B17" s="185" t="s">
        <v>207</v>
      </c>
      <c r="C17" s="405">
        <v>-2167</v>
      </c>
      <c r="D17" s="405">
        <v>-3704</v>
      </c>
      <c r="E17" s="405">
        <v>-4723</v>
      </c>
      <c r="F17" s="405">
        <v>-411</v>
      </c>
      <c r="G17" s="405"/>
      <c r="H17" s="405">
        <v>-2</v>
      </c>
      <c r="I17" s="405">
        <v>-11007</v>
      </c>
    </row>
    <row r="18" spans="1:10" ht="15" customHeight="1">
      <c r="A18" s="65" t="s">
        <v>196</v>
      </c>
      <c r="B18" s="185" t="s">
        <v>646</v>
      </c>
      <c r="C18" s="405">
        <v>6426</v>
      </c>
      <c r="D18" s="405">
        <v>8168</v>
      </c>
      <c r="E18" s="405">
        <v>20118</v>
      </c>
      <c r="F18" s="405" t="s">
        <v>24</v>
      </c>
      <c r="G18" s="405">
        <v>175</v>
      </c>
      <c r="H18" s="405">
        <v>23</v>
      </c>
      <c r="I18" s="405">
        <v>34910</v>
      </c>
    </row>
    <row r="19" spans="1:10" ht="15" customHeight="1">
      <c r="A19" s="65" t="s">
        <v>264</v>
      </c>
      <c r="B19" s="185" t="s">
        <v>205</v>
      </c>
      <c r="C19" s="405">
        <v>13270</v>
      </c>
      <c r="D19" s="405">
        <v>19237</v>
      </c>
      <c r="E19" s="405">
        <v>31515</v>
      </c>
      <c r="F19" s="405">
        <v>3628</v>
      </c>
      <c r="G19" s="405">
        <v>175</v>
      </c>
      <c r="H19" s="405">
        <v>39</v>
      </c>
      <c r="I19" s="405">
        <v>67864</v>
      </c>
    </row>
    <row r="20" spans="1:10" ht="15" customHeight="1">
      <c r="A20" s="65" t="s">
        <v>265</v>
      </c>
      <c r="B20" s="185" t="s">
        <v>487</v>
      </c>
      <c r="C20" s="405">
        <v>-6844</v>
      </c>
      <c r="D20" s="405">
        <v>-11069</v>
      </c>
      <c r="E20" s="405">
        <v>-11397</v>
      </c>
      <c r="F20" s="405">
        <v>-3628</v>
      </c>
      <c r="G20" s="405" t="s">
        <v>24</v>
      </c>
      <c r="H20" s="405">
        <v>-16</v>
      </c>
      <c r="I20" s="405">
        <v>-32954</v>
      </c>
    </row>
    <row r="21" spans="1:10" ht="15" customHeight="1">
      <c r="A21" s="65" t="s">
        <v>142</v>
      </c>
      <c r="B21" s="185" t="s">
        <v>206</v>
      </c>
      <c r="C21" s="405" t="s">
        <v>24</v>
      </c>
      <c r="D21" s="405">
        <v>266</v>
      </c>
      <c r="E21" s="405">
        <v>1881</v>
      </c>
      <c r="F21" s="405">
        <v>214</v>
      </c>
      <c r="G21" s="405" t="s">
        <v>24</v>
      </c>
      <c r="H21" s="405">
        <v>6</v>
      </c>
      <c r="I21" s="405">
        <v>2367</v>
      </c>
      <c r="J21" s="124" t="s">
        <v>505</v>
      </c>
    </row>
    <row r="22" spans="1:10" ht="15" customHeight="1">
      <c r="A22" s="65" t="s">
        <v>144</v>
      </c>
      <c r="B22" s="185" t="s">
        <v>529</v>
      </c>
      <c r="C22" s="405" t="s">
        <v>24</v>
      </c>
      <c r="D22" s="405">
        <v>-321</v>
      </c>
      <c r="E22" s="405">
        <v>-1394</v>
      </c>
      <c r="F22" s="405" t="s">
        <v>24</v>
      </c>
      <c r="G22" s="405">
        <v>-8</v>
      </c>
      <c r="H22" s="405" t="s">
        <v>24</v>
      </c>
      <c r="I22" s="405">
        <v>-1723</v>
      </c>
    </row>
    <row r="23" spans="1:10" ht="15" customHeight="1">
      <c r="A23" s="65" t="s">
        <v>754</v>
      </c>
      <c r="B23" s="185" t="s">
        <v>207</v>
      </c>
      <c r="C23" s="405">
        <v>-1548</v>
      </c>
      <c r="D23" s="405">
        <v>-3343</v>
      </c>
      <c r="E23" s="405">
        <v>-6382</v>
      </c>
      <c r="F23" s="405">
        <v>-214</v>
      </c>
      <c r="G23" s="405" t="s">
        <v>24</v>
      </c>
      <c r="H23" s="405">
        <v>-8</v>
      </c>
      <c r="I23" s="405">
        <v>-11495</v>
      </c>
    </row>
    <row r="24" spans="1:10" ht="15" customHeight="1">
      <c r="A24" s="65" t="s">
        <v>755</v>
      </c>
      <c r="B24" s="185" t="s">
        <v>488</v>
      </c>
      <c r="C24" s="405">
        <v>4878</v>
      </c>
      <c r="D24" s="405">
        <v>4770</v>
      </c>
      <c r="E24" s="405">
        <v>14223</v>
      </c>
      <c r="F24" s="405" t="s">
        <v>24</v>
      </c>
      <c r="G24" s="405">
        <v>167</v>
      </c>
      <c r="H24" s="405">
        <v>20</v>
      </c>
      <c r="I24" s="405">
        <v>24058</v>
      </c>
      <c r="J24" s="1" t="s">
        <v>505</v>
      </c>
    </row>
    <row r="25" spans="1:10" ht="15" customHeight="1">
      <c r="A25" s="65" t="s">
        <v>227</v>
      </c>
      <c r="B25" s="185" t="s">
        <v>205</v>
      </c>
      <c r="C25" s="405">
        <v>12035</v>
      </c>
      <c r="D25" s="405">
        <v>16807</v>
      </c>
      <c r="E25" s="405">
        <v>31097</v>
      </c>
      <c r="F25" s="405">
        <v>3090</v>
      </c>
      <c r="G25" s="405">
        <v>167</v>
      </c>
      <c r="H25" s="405">
        <v>38</v>
      </c>
      <c r="I25" s="405">
        <v>63234</v>
      </c>
    </row>
    <row r="26" spans="1:10" ht="15" customHeight="1">
      <c r="A26" s="65" t="s">
        <v>228</v>
      </c>
      <c r="B26" s="185" t="s">
        <v>489</v>
      </c>
      <c r="C26" s="405">
        <v>-7157</v>
      </c>
      <c r="D26" s="405">
        <v>-12037</v>
      </c>
      <c r="E26" s="405">
        <v>-16874</v>
      </c>
      <c r="F26" s="405">
        <v>-3090</v>
      </c>
      <c r="G26" s="405" t="s">
        <v>24</v>
      </c>
      <c r="H26" s="405">
        <v>-18</v>
      </c>
      <c r="I26" s="405">
        <v>-39176</v>
      </c>
    </row>
    <row r="27" spans="1:10">
      <c r="B27" s="48"/>
      <c r="C27" s="48"/>
      <c r="D27" s="48"/>
      <c r="E27" s="48"/>
      <c r="F27" s="48"/>
      <c r="G27" s="48"/>
      <c r="H27" s="48"/>
    </row>
    <row r="28" spans="1:10" ht="27.75" customHeight="1">
      <c r="A28" s="535" t="s">
        <v>530</v>
      </c>
      <c r="B28" s="535"/>
      <c r="C28" s="535"/>
      <c r="D28" s="535"/>
      <c r="E28" s="535"/>
      <c r="F28" s="535"/>
    </row>
    <row r="29" spans="1:10" ht="28.5" customHeight="1">
      <c r="A29" s="506" t="s">
        <v>531</v>
      </c>
      <c r="B29" s="506"/>
      <c r="C29" s="506"/>
      <c r="D29" s="506"/>
      <c r="E29" s="506"/>
      <c r="F29" s="506"/>
      <c r="G29" s="506"/>
      <c r="H29" s="506"/>
      <c r="I29" s="506"/>
    </row>
    <row r="30" spans="1:10">
      <c r="A30" s="534"/>
      <c r="B30" s="534"/>
      <c r="C30" s="534"/>
      <c r="D30" s="534"/>
      <c r="E30" s="534"/>
    </row>
    <row r="31" spans="1:10">
      <c r="A31" s="534"/>
      <c r="B31" s="534"/>
      <c r="C31" s="534"/>
      <c r="D31" s="534"/>
      <c r="E31" s="534"/>
    </row>
    <row r="32" spans="1:10">
      <c r="A32" s="534"/>
      <c r="B32" s="534"/>
      <c r="C32" s="534"/>
      <c r="D32" s="534"/>
      <c r="E32" s="534"/>
    </row>
    <row r="33" spans="1:5">
      <c r="A33" s="534"/>
      <c r="B33" s="534"/>
      <c r="C33" s="534"/>
      <c r="D33" s="534"/>
      <c r="E33" s="534"/>
    </row>
    <row r="34" spans="1:5">
      <c r="A34" s="534"/>
      <c r="B34" s="534"/>
      <c r="C34" s="534"/>
      <c r="D34" s="534"/>
      <c r="E34" s="534"/>
    </row>
    <row r="35" spans="1:5">
      <c r="A35" s="534"/>
      <c r="B35" s="534"/>
      <c r="C35" s="534"/>
      <c r="D35" s="534"/>
      <c r="E35" s="534"/>
    </row>
    <row r="120" spans="3:3">
      <c r="C120" s="54"/>
    </row>
  </sheetData>
  <sheetProtection selectLockedCells="1" selectUnlockedCells="1"/>
  <mergeCells count="12">
    <mergeCell ref="A8:I8"/>
    <mergeCell ref="A3:I3"/>
    <mergeCell ref="A4:I4"/>
    <mergeCell ref="A5:I5"/>
    <mergeCell ref="A35:E35"/>
    <mergeCell ref="A28:F28"/>
    <mergeCell ref="A30:E30"/>
    <mergeCell ref="A31:E31"/>
    <mergeCell ref="A29:I29"/>
    <mergeCell ref="A32:E32"/>
    <mergeCell ref="A33:E33"/>
    <mergeCell ref="A34:E34"/>
  </mergeCells>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tabColor rgb="FFFFFF00"/>
  </sheetPr>
  <dimension ref="A2:G197"/>
  <sheetViews>
    <sheetView topLeftCell="A2" workbookViewId="0">
      <selection activeCell="A2" sqref="A2:E18"/>
    </sheetView>
  </sheetViews>
  <sheetFormatPr defaultColWidth="10.75" defaultRowHeight="12.75"/>
  <cols>
    <col min="1" max="1" width="6.875" style="1" customWidth="1"/>
    <col min="2" max="2" width="52.125" style="1" customWidth="1"/>
    <col min="3" max="5" width="10.75" style="1"/>
    <col min="6" max="6" width="8.625" style="1" customWidth="1"/>
    <col min="7" max="7" width="31.75" style="1" customWidth="1"/>
    <col min="8" max="16384" width="10.75" style="1"/>
  </cols>
  <sheetData>
    <row r="2" spans="1:7" ht="24.75" customHeight="1">
      <c r="A2" s="513" t="s">
        <v>707</v>
      </c>
      <c r="B2" s="513"/>
      <c r="C2" s="513"/>
      <c r="D2" s="513"/>
      <c r="E2" s="513"/>
      <c r="F2" s="38"/>
    </row>
    <row r="3" spans="1:7">
      <c r="A3" s="38"/>
      <c r="B3" s="38"/>
      <c r="C3" s="38"/>
      <c r="D3" s="38"/>
      <c r="E3" s="38"/>
      <c r="F3" s="38"/>
    </row>
    <row r="4" spans="1:7">
      <c r="A4" s="448" t="s">
        <v>708</v>
      </c>
      <c r="B4" s="66"/>
      <c r="C4" s="66"/>
      <c r="D4" s="66"/>
      <c r="E4" s="66"/>
      <c r="F4" s="38"/>
    </row>
    <row r="5" spans="1:7">
      <c r="A5" s="38"/>
      <c r="B5" s="38"/>
      <c r="C5" s="38"/>
      <c r="D5" s="6"/>
      <c r="E5" s="27" t="s">
        <v>19</v>
      </c>
      <c r="F5" s="38"/>
    </row>
    <row r="6" spans="1:7" ht="15" customHeight="1">
      <c r="A6" s="267" t="s">
        <v>114</v>
      </c>
      <c r="B6" s="267" t="s">
        <v>52</v>
      </c>
      <c r="C6" s="267" t="s">
        <v>53</v>
      </c>
      <c r="D6" s="360" t="s">
        <v>629</v>
      </c>
      <c r="E6" s="360" t="s">
        <v>639</v>
      </c>
    </row>
    <row r="7" spans="1:7" ht="15" customHeight="1">
      <c r="A7" s="267">
        <v>1</v>
      </c>
      <c r="B7" s="267">
        <v>2</v>
      </c>
      <c r="C7" s="267">
        <v>3</v>
      </c>
      <c r="D7" s="181">
        <v>4</v>
      </c>
      <c r="E7" s="266">
        <v>5</v>
      </c>
    </row>
    <row r="8" spans="1:7" ht="15" customHeight="1">
      <c r="A8" s="271">
        <v>1</v>
      </c>
      <c r="B8" s="271" t="s">
        <v>208</v>
      </c>
      <c r="C8" s="267"/>
      <c r="D8" s="295">
        <v>4089</v>
      </c>
      <c r="E8" s="295">
        <v>3488</v>
      </c>
    </row>
    <row r="9" spans="1:7" ht="15" customHeight="1">
      <c r="A9" s="271">
        <v>2</v>
      </c>
      <c r="B9" s="271" t="s">
        <v>209</v>
      </c>
      <c r="C9" s="267"/>
      <c r="D9" s="295">
        <v>2617</v>
      </c>
      <c r="E9" s="295">
        <v>1327</v>
      </c>
    </row>
    <row r="10" spans="1:7" ht="15" customHeight="1">
      <c r="A10" s="271">
        <v>3</v>
      </c>
      <c r="B10" s="271" t="s">
        <v>210</v>
      </c>
      <c r="C10" s="267"/>
      <c r="D10" s="295">
        <f>SUM(D11:D14)</f>
        <v>4738</v>
      </c>
      <c r="E10" s="295">
        <f>SUM(E11:E14)</f>
        <v>7756</v>
      </c>
    </row>
    <row r="11" spans="1:7" ht="15" customHeight="1">
      <c r="A11" s="362" t="s">
        <v>648</v>
      </c>
      <c r="B11" s="271" t="s">
        <v>532</v>
      </c>
      <c r="C11" s="267"/>
      <c r="D11" s="295">
        <v>2247</v>
      </c>
      <c r="E11" s="295">
        <v>4653</v>
      </c>
    </row>
    <row r="12" spans="1:7" ht="15" customHeight="1">
      <c r="A12" s="362" t="s">
        <v>649</v>
      </c>
      <c r="B12" s="271" t="s">
        <v>495</v>
      </c>
      <c r="C12" s="267"/>
      <c r="D12" s="295">
        <v>537</v>
      </c>
      <c r="E12" s="295">
        <v>780</v>
      </c>
    </row>
    <row r="13" spans="1:7" ht="15" customHeight="1">
      <c r="A13" s="362" t="s">
        <v>650</v>
      </c>
      <c r="B13" s="271" t="s">
        <v>497</v>
      </c>
      <c r="C13" s="267"/>
      <c r="D13" s="295">
        <v>790</v>
      </c>
      <c r="E13" s="295">
        <v>1200</v>
      </c>
    </row>
    <row r="14" spans="1:7" ht="15" customHeight="1">
      <c r="A14" s="362" t="s">
        <v>651</v>
      </c>
      <c r="B14" s="271" t="s">
        <v>498</v>
      </c>
      <c r="C14" s="267"/>
      <c r="D14" s="295">
        <v>1164</v>
      </c>
      <c r="E14" s="295">
        <v>1123</v>
      </c>
      <c r="F14" s="38"/>
      <c r="G14" s="38"/>
    </row>
    <row r="15" spans="1:7" ht="15" customHeight="1">
      <c r="A15" s="271">
        <v>4</v>
      </c>
      <c r="B15" s="271" t="s">
        <v>211</v>
      </c>
      <c r="C15" s="267"/>
      <c r="D15" s="295">
        <f>-1258.9-1075.4+28</f>
        <v>-2306.3000000000002</v>
      </c>
      <c r="E15" s="295">
        <v>-2744.2645599999996</v>
      </c>
      <c r="F15" s="38"/>
      <c r="G15" s="38"/>
    </row>
    <row r="16" spans="1:7" ht="15" customHeight="1">
      <c r="A16" s="271">
        <v>5</v>
      </c>
      <c r="B16" s="271" t="s">
        <v>212</v>
      </c>
      <c r="C16" s="267"/>
      <c r="D16" s="295">
        <f>SUM(D8:D15)-D10</f>
        <v>9137.7000000000007</v>
      </c>
      <c r="E16" s="295">
        <f>SUM(E8:E15)-E10</f>
        <v>9826.7354400000004</v>
      </c>
      <c r="F16" s="38"/>
      <c r="G16" s="38"/>
    </row>
    <row r="17" spans="1:7">
      <c r="A17" s="38"/>
      <c r="B17" s="38"/>
      <c r="C17" s="38"/>
      <c r="D17" s="38"/>
      <c r="E17" s="191"/>
      <c r="F17" s="38"/>
      <c r="G17" s="38"/>
    </row>
    <row r="18" spans="1:7" ht="89.25" customHeight="1">
      <c r="A18" s="493" t="s">
        <v>534</v>
      </c>
      <c r="B18" s="493"/>
      <c r="C18" s="493"/>
      <c r="D18" s="493"/>
      <c r="E18" s="493"/>
      <c r="F18" s="38"/>
      <c r="G18" s="38"/>
    </row>
    <row r="19" spans="1:7">
      <c r="A19" s="38"/>
      <c r="B19" s="38"/>
      <c r="C19" s="38"/>
      <c r="D19" s="38"/>
      <c r="E19" s="38"/>
      <c r="F19" s="38"/>
      <c r="G19" s="38"/>
    </row>
    <row r="20" spans="1:7">
      <c r="A20" s="38"/>
      <c r="B20" s="38"/>
      <c r="C20" s="38"/>
      <c r="D20" s="191"/>
      <c r="E20" s="191"/>
      <c r="F20" s="38"/>
      <c r="G20" s="38"/>
    </row>
    <row r="21" spans="1:7">
      <c r="A21" s="38"/>
      <c r="B21" s="38"/>
      <c r="C21" s="38"/>
      <c r="D21" s="38"/>
      <c r="E21" s="38"/>
      <c r="F21" s="38"/>
      <c r="G21" s="38"/>
    </row>
    <row r="22" spans="1:7">
      <c r="E22" s="38"/>
    </row>
    <row r="105" spans="1:1">
      <c r="A105" s="151" t="s">
        <v>16</v>
      </c>
    </row>
    <row r="197" spans="4:4">
      <c r="D197" s="54"/>
    </row>
  </sheetData>
  <sheetProtection selectLockedCells="1" selectUnlockedCells="1"/>
  <mergeCells count="2">
    <mergeCell ref="A2:E2"/>
    <mergeCell ref="A18:E18"/>
  </mergeCells>
  <printOptions horizontalCentered="1"/>
  <pageMargins left="0.39370078740157483"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abColor rgb="FFFFFF00"/>
  </sheetPr>
  <dimension ref="A1:I154"/>
  <sheetViews>
    <sheetView workbookViewId="0">
      <selection activeCell="A2" sqref="A2"/>
    </sheetView>
  </sheetViews>
  <sheetFormatPr defaultColWidth="10.75" defaultRowHeight="12.75"/>
  <cols>
    <col min="1" max="1" width="5.25" style="364" customWidth="1"/>
    <col min="2" max="2" width="31.875" style="364" customWidth="1"/>
    <col min="3" max="3" width="14.125" style="364" customWidth="1"/>
    <col min="4" max="4" width="16.75" style="364" customWidth="1"/>
    <col min="5" max="5" width="17.875" style="364" customWidth="1"/>
    <col min="6" max="6" width="17.125" style="364" customWidth="1"/>
    <col min="7" max="7" width="5.75" style="364" customWidth="1"/>
    <col min="8" max="16384" width="10.75" style="364"/>
  </cols>
  <sheetData>
    <row r="1" spans="1:9" ht="32.25" customHeight="1">
      <c r="A1" s="530" t="s">
        <v>709</v>
      </c>
      <c r="B1" s="530"/>
      <c r="C1" s="530"/>
      <c r="D1" s="530"/>
      <c r="E1" s="530"/>
      <c r="F1" s="530"/>
      <c r="G1" s="356"/>
      <c r="H1" s="356"/>
    </row>
    <row r="2" spans="1:9" s="198" customFormat="1" ht="32.25" customHeight="1">
      <c r="A2" s="357"/>
      <c r="B2" s="357"/>
      <c r="C2" s="357"/>
      <c r="D2" s="357"/>
      <c r="E2" s="357"/>
      <c r="F2" s="407" t="s">
        <v>19</v>
      </c>
      <c r="I2" s="200"/>
    </row>
    <row r="3" spans="1:9" ht="66" customHeight="1">
      <c r="A3" s="358" t="s">
        <v>114</v>
      </c>
      <c r="B3" s="358" t="s">
        <v>192</v>
      </c>
      <c r="C3" s="358" t="s">
        <v>497</v>
      </c>
      <c r="D3" s="358" t="s">
        <v>533</v>
      </c>
      <c r="E3" s="358" t="s">
        <v>210</v>
      </c>
      <c r="F3" s="358" t="s">
        <v>136</v>
      </c>
    </row>
    <row r="4" spans="1:9" ht="15" customHeight="1">
      <c r="A4" s="358">
        <v>1</v>
      </c>
      <c r="B4" s="358">
        <v>2</v>
      </c>
      <c r="C4" s="358">
        <v>3</v>
      </c>
      <c r="D4" s="358">
        <v>4</v>
      </c>
      <c r="E4" s="358">
        <v>5</v>
      </c>
      <c r="F4" s="358">
        <v>6</v>
      </c>
    </row>
    <row r="5" spans="1:9" ht="15" customHeight="1">
      <c r="A5" s="358">
        <v>1</v>
      </c>
      <c r="B5" s="33" t="s">
        <v>193</v>
      </c>
      <c r="C5" s="130">
        <v>-1118</v>
      </c>
      <c r="D5" s="130">
        <v>-1060</v>
      </c>
      <c r="E5" s="130">
        <v>-566</v>
      </c>
      <c r="F5" s="130">
        <v>-2744.2644799999989</v>
      </c>
    </row>
    <row r="6" spans="1:9" ht="33.75" customHeight="1">
      <c r="A6" s="358">
        <v>2</v>
      </c>
      <c r="B6" s="33" t="s">
        <v>140</v>
      </c>
      <c r="C6" s="130">
        <v>-50.314459563639929</v>
      </c>
      <c r="D6" s="130">
        <v>-91.313840133960468</v>
      </c>
      <c r="E6" s="130">
        <v>-113.63954284875932</v>
      </c>
      <c r="F6" s="130">
        <v>-255.2678425463597</v>
      </c>
    </row>
    <row r="7" spans="1:9" ht="15" customHeight="1">
      <c r="A7" s="358">
        <v>3</v>
      </c>
      <c r="B7" s="33" t="s">
        <v>214</v>
      </c>
      <c r="C7" s="130">
        <v>415.34518000000003</v>
      </c>
      <c r="D7" s="130">
        <v>310.29325999999998</v>
      </c>
      <c r="E7" s="130">
        <v>208.33097999999987</v>
      </c>
      <c r="F7" s="130">
        <v>933.96941999999979</v>
      </c>
    </row>
    <row r="8" spans="1:9" ht="33" customHeight="1">
      <c r="A8" s="358">
        <v>4</v>
      </c>
      <c r="B8" s="33" t="s">
        <v>143</v>
      </c>
      <c r="C8" s="130">
        <v>-6.3180904363599977</v>
      </c>
      <c r="D8" s="130">
        <v>-234.42204986603997</v>
      </c>
      <c r="E8" s="130">
        <v>-0.31327715123999988</v>
      </c>
      <c r="F8" s="130">
        <v>-241.05341745363995</v>
      </c>
    </row>
    <row r="9" spans="1:9" ht="15" customHeight="1">
      <c r="A9" s="358">
        <v>5</v>
      </c>
      <c r="B9" s="33" t="s">
        <v>215</v>
      </c>
      <c r="C9" s="130">
        <v>-759.2873699999999</v>
      </c>
      <c r="D9" s="130">
        <v>-1075.4426300000005</v>
      </c>
      <c r="E9" s="130">
        <v>-471.62183999999945</v>
      </c>
      <c r="F9" s="130">
        <v>-2306.3518399999998</v>
      </c>
    </row>
    <row r="48" spans="1:1">
      <c r="A48" s="406" t="s">
        <v>16</v>
      </c>
    </row>
    <row r="154" spans="4:4">
      <c r="D154" s="161"/>
    </row>
  </sheetData>
  <sheetProtection selectLockedCells="1" selectUnlockedCells="1"/>
  <mergeCells count="1">
    <mergeCell ref="A1:F1"/>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tabColor rgb="FFFFFF00"/>
  </sheetPr>
  <dimension ref="A2:I200"/>
  <sheetViews>
    <sheetView workbookViewId="0">
      <selection sqref="A1:F11"/>
    </sheetView>
  </sheetViews>
  <sheetFormatPr defaultColWidth="10.75" defaultRowHeight="12.75"/>
  <cols>
    <col min="1" max="1" width="5.125" style="162" customWidth="1"/>
    <col min="2" max="2" width="32" style="162" customWidth="1"/>
    <col min="3" max="3" width="13.25" style="162" customWidth="1"/>
    <col min="4" max="4" width="11.5" style="162" customWidth="1"/>
    <col min="5" max="6" width="13.125" style="162" customWidth="1"/>
    <col min="7" max="7" width="5.875" style="162" customWidth="1"/>
    <col min="8" max="8" width="7.125" style="162" customWidth="1"/>
    <col min="9" max="9" width="13.75" style="162" customWidth="1"/>
    <col min="10" max="16384" width="10.75" style="162"/>
  </cols>
  <sheetData>
    <row r="2" spans="1:9" ht="32.25" customHeight="1">
      <c r="A2" s="515" t="s">
        <v>710</v>
      </c>
      <c r="B2" s="515"/>
      <c r="C2" s="515"/>
      <c r="D2" s="515"/>
      <c r="E2" s="515"/>
      <c r="F2" s="515"/>
      <c r="G2" s="353"/>
      <c r="H2" s="353"/>
      <c r="I2" s="353"/>
    </row>
    <row r="3" spans="1:9" s="198" customFormat="1" ht="29.25" customHeight="1">
      <c r="F3" s="200" t="s">
        <v>19</v>
      </c>
    </row>
    <row r="4" spans="1:9" ht="82.5" customHeight="1">
      <c r="A4" s="135" t="s">
        <v>114</v>
      </c>
      <c r="B4" s="135" t="s">
        <v>192</v>
      </c>
      <c r="C4" s="135" t="s">
        <v>497</v>
      </c>
      <c r="D4" s="135" t="s">
        <v>533</v>
      </c>
      <c r="E4" s="135" t="s">
        <v>210</v>
      </c>
      <c r="F4" s="135" t="s">
        <v>136</v>
      </c>
    </row>
    <row r="5" spans="1:9">
      <c r="A5" s="268">
        <v>1</v>
      </c>
      <c r="B5" s="268">
        <v>2</v>
      </c>
      <c r="C5" s="268">
        <v>3</v>
      </c>
      <c r="D5" s="268">
        <v>4</v>
      </c>
      <c r="E5" s="268">
        <v>5</v>
      </c>
      <c r="F5" s="296">
        <v>6</v>
      </c>
    </row>
    <row r="6" spans="1:9" ht="15" customHeight="1">
      <c r="A6" s="297">
        <v>1</v>
      </c>
      <c r="B6" s="460" t="s">
        <v>193</v>
      </c>
      <c r="C6" s="295">
        <v>-1061</v>
      </c>
      <c r="D6" s="295">
        <v>-1636</v>
      </c>
      <c r="E6" s="295">
        <v>-542</v>
      </c>
      <c r="F6" s="295">
        <v>-3238.8848399999997</v>
      </c>
    </row>
    <row r="7" spans="1:9" ht="34.5" customHeight="1">
      <c r="A7" s="271">
        <v>2</v>
      </c>
      <c r="B7" s="33" t="s">
        <v>140</v>
      </c>
      <c r="C7" s="295">
        <v>-56</v>
      </c>
      <c r="D7" s="295">
        <v>-228.59729457778019</v>
      </c>
      <c r="E7" s="295">
        <v>-24</v>
      </c>
      <c r="F7" s="295">
        <v>-309</v>
      </c>
    </row>
    <row r="8" spans="1:9" ht="15" customHeight="1">
      <c r="A8" s="271">
        <v>3</v>
      </c>
      <c r="B8" s="33" t="s">
        <v>214</v>
      </c>
      <c r="C8" s="242" t="s">
        <v>24</v>
      </c>
      <c r="D8" s="295">
        <v>816</v>
      </c>
      <c r="E8" s="242" t="s">
        <v>24</v>
      </c>
      <c r="F8" s="295">
        <v>816</v>
      </c>
    </row>
    <row r="9" spans="1:9" ht="36.75" customHeight="1">
      <c r="A9" s="271">
        <v>4</v>
      </c>
      <c r="B9" s="33" t="s">
        <v>143</v>
      </c>
      <c r="C9" s="295">
        <v>-0.92406455328000081</v>
      </c>
      <c r="D9" s="295">
        <v>-11</v>
      </c>
      <c r="E9" s="242" t="s">
        <v>24</v>
      </c>
      <c r="F9" s="295">
        <v>-12</v>
      </c>
    </row>
    <row r="10" spans="1:9" ht="15" customHeight="1">
      <c r="A10" s="271">
        <v>5</v>
      </c>
      <c r="B10" s="33" t="s">
        <v>215</v>
      </c>
      <c r="C10" s="295">
        <v>-1118</v>
      </c>
      <c r="D10" s="295">
        <v>-1060</v>
      </c>
      <c r="E10" s="295">
        <v>-566</v>
      </c>
      <c r="F10" s="295">
        <v>-2744.2644799999989</v>
      </c>
    </row>
    <row r="11" spans="1:9">
      <c r="A11" s="195"/>
      <c r="B11" s="195"/>
      <c r="C11" s="203"/>
      <c r="D11" s="204"/>
      <c r="E11" s="203"/>
      <c r="F11" s="204"/>
      <c r="G11" s="203"/>
      <c r="H11" s="203"/>
      <c r="I11" s="203"/>
    </row>
    <row r="12" spans="1:9">
      <c r="E12" s="202"/>
      <c r="G12" s="202"/>
      <c r="H12" s="202"/>
    </row>
    <row r="105" spans="1:1">
      <c r="A105" s="201" t="s">
        <v>16</v>
      </c>
    </row>
    <row r="200" spans="4:4">
      <c r="D200" s="161"/>
    </row>
  </sheetData>
  <sheetProtection selectLockedCells="1" selectUnlockedCells="1"/>
  <mergeCells count="1">
    <mergeCell ref="A2:F2"/>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tabColor rgb="FFFFFF00"/>
  </sheetPr>
  <dimension ref="A1:I102"/>
  <sheetViews>
    <sheetView workbookViewId="0">
      <selection activeCell="A2" sqref="A2:I21"/>
    </sheetView>
  </sheetViews>
  <sheetFormatPr defaultColWidth="10.75" defaultRowHeight="12.75"/>
  <cols>
    <col min="1" max="1" width="5" style="6" customWidth="1"/>
    <col min="2" max="2" width="39.625" style="6" customWidth="1"/>
    <col min="3" max="3" width="11.75" style="6" customWidth="1"/>
    <col min="4" max="4" width="12.5" style="6" customWidth="1"/>
    <col min="5" max="5" width="11.625" style="6" customWidth="1"/>
    <col min="6" max="6" width="11.5" style="6" customWidth="1"/>
    <col min="7" max="16384" width="10.75" style="6"/>
  </cols>
  <sheetData>
    <row r="1" spans="1:9">
      <c r="A1" s="45"/>
    </row>
    <row r="2" spans="1:9" ht="32.25" customHeight="1">
      <c r="A2" s="497" t="s">
        <v>711</v>
      </c>
      <c r="B2" s="497"/>
      <c r="C2" s="497"/>
      <c r="D2" s="497"/>
      <c r="E2" s="497"/>
      <c r="F2" s="350"/>
      <c r="G2" s="350"/>
      <c r="H2" s="350"/>
    </row>
    <row r="3" spans="1:9" ht="10.5" customHeight="1">
      <c r="I3" s="27" t="s">
        <v>19</v>
      </c>
    </row>
    <row r="4" spans="1:9" ht="81.75" customHeight="1">
      <c r="A4" s="361" t="s">
        <v>114</v>
      </c>
      <c r="B4" s="361" t="s">
        <v>52</v>
      </c>
      <c r="C4" s="358" t="s">
        <v>208</v>
      </c>
      <c r="D4" s="358" t="s">
        <v>532</v>
      </c>
      <c r="E4" s="358" t="s">
        <v>497</v>
      </c>
      <c r="F4" s="358" t="s">
        <v>533</v>
      </c>
      <c r="G4" s="358" t="s">
        <v>213</v>
      </c>
      <c r="H4" s="358" t="s">
        <v>210</v>
      </c>
      <c r="I4" s="358" t="s">
        <v>136</v>
      </c>
    </row>
    <row r="5" spans="1:9" ht="15" customHeight="1">
      <c r="A5" s="361">
        <v>1</v>
      </c>
      <c r="B5" s="361">
        <v>2</v>
      </c>
      <c r="C5" s="49">
        <v>3</v>
      </c>
      <c r="D5" s="361">
        <v>4</v>
      </c>
      <c r="E5" s="361">
        <v>5</v>
      </c>
      <c r="F5" s="361">
        <v>6</v>
      </c>
      <c r="G5" s="361">
        <v>7</v>
      </c>
      <c r="H5" s="361">
        <v>8</v>
      </c>
      <c r="I5" s="361">
        <v>9</v>
      </c>
    </row>
    <row r="6" spans="1:9" ht="15" customHeight="1">
      <c r="A6" s="361">
        <v>1</v>
      </c>
      <c r="B6" s="5" t="s">
        <v>216</v>
      </c>
      <c r="C6" s="410">
        <v>4088.9812200000001</v>
      </c>
      <c r="D6" s="410">
        <v>2247.4990200000002</v>
      </c>
      <c r="E6" s="410">
        <v>8.2162500000000005</v>
      </c>
      <c r="F6" s="410">
        <v>42.668199999999999</v>
      </c>
      <c r="G6" s="410">
        <v>2617.7301000000002</v>
      </c>
      <c r="H6" s="410">
        <v>37.70467</v>
      </c>
      <c r="I6" s="410">
        <f>SUM(C6:H6)</f>
        <v>9042.7994600000002</v>
      </c>
    </row>
    <row r="7" spans="1:9" ht="15" customHeight="1">
      <c r="A7" s="299" t="s">
        <v>0</v>
      </c>
      <c r="B7" s="5" t="s">
        <v>217</v>
      </c>
      <c r="C7" s="410">
        <v>4088.9812200000001</v>
      </c>
      <c r="D7" s="410">
        <v>2247.4990200000002</v>
      </c>
      <c r="E7" s="410">
        <v>0</v>
      </c>
      <c r="F7" s="410">
        <v>0</v>
      </c>
      <c r="G7" s="410">
        <v>2617.7301000000002</v>
      </c>
      <c r="H7" s="410">
        <v>0</v>
      </c>
      <c r="I7" s="410">
        <f>SUM(C7:H7)</f>
        <v>8954.2103400000015</v>
      </c>
    </row>
    <row r="8" spans="1:9" ht="15" customHeight="1">
      <c r="A8" s="299" t="s">
        <v>1</v>
      </c>
      <c r="B8" s="5" t="s">
        <v>218</v>
      </c>
      <c r="C8" s="410">
        <v>0</v>
      </c>
      <c r="D8" s="410">
        <v>0</v>
      </c>
      <c r="E8" s="410">
        <v>0</v>
      </c>
      <c r="F8" s="410">
        <v>0</v>
      </c>
      <c r="G8" s="410">
        <v>0</v>
      </c>
      <c r="H8" s="410">
        <v>37.70467</v>
      </c>
      <c r="I8" s="410">
        <f t="shared" ref="I8:I20" si="0">SUM(C8:H8)</f>
        <v>37.70467</v>
      </c>
    </row>
    <row r="9" spans="1:9" ht="15" customHeight="1">
      <c r="A9" s="299" t="s">
        <v>125</v>
      </c>
      <c r="B9" s="5" t="s">
        <v>164</v>
      </c>
      <c r="C9" s="410">
        <v>0</v>
      </c>
      <c r="D9" s="410">
        <v>0</v>
      </c>
      <c r="E9" s="410">
        <v>8</v>
      </c>
      <c r="F9" s="410">
        <v>43</v>
      </c>
      <c r="G9" s="410">
        <v>0</v>
      </c>
      <c r="H9" s="410">
        <v>0</v>
      </c>
      <c r="I9" s="410">
        <f t="shared" si="0"/>
        <v>51</v>
      </c>
    </row>
    <row r="10" spans="1:9" ht="15" customHeight="1">
      <c r="A10" s="299">
        <v>2</v>
      </c>
      <c r="B10" s="5" t="s">
        <v>219</v>
      </c>
      <c r="C10" s="410">
        <v>0</v>
      </c>
      <c r="D10" s="410">
        <v>0</v>
      </c>
      <c r="E10" s="410">
        <v>86.575639999999993</v>
      </c>
      <c r="F10" s="410">
        <v>99.008930000000007</v>
      </c>
      <c r="G10" s="410">
        <v>0</v>
      </c>
      <c r="H10" s="410">
        <v>40.682799999999993</v>
      </c>
      <c r="I10" s="410">
        <f t="shared" si="0"/>
        <v>226.26736999999997</v>
      </c>
    </row>
    <row r="11" spans="1:9" ht="15" customHeight="1">
      <c r="A11" s="299" t="s">
        <v>2</v>
      </c>
      <c r="B11" s="5" t="s">
        <v>131</v>
      </c>
      <c r="C11" s="410">
        <v>0</v>
      </c>
      <c r="D11" s="410">
        <v>0</v>
      </c>
      <c r="E11" s="410">
        <v>26.620529999999999</v>
      </c>
      <c r="F11" s="410">
        <v>23.915379999999999</v>
      </c>
      <c r="G11" s="410">
        <v>0</v>
      </c>
      <c r="H11" s="410">
        <v>12.174280000000003</v>
      </c>
      <c r="I11" s="410">
        <f t="shared" si="0"/>
        <v>62.710190000000004</v>
      </c>
    </row>
    <row r="12" spans="1:9" ht="15" customHeight="1">
      <c r="A12" s="299" t="s">
        <v>3</v>
      </c>
      <c r="B12" s="5" t="s">
        <v>132</v>
      </c>
      <c r="C12" s="410">
        <v>0</v>
      </c>
      <c r="D12" s="410">
        <v>0</v>
      </c>
      <c r="E12" s="410">
        <v>59.955109999999998</v>
      </c>
      <c r="F12" s="410">
        <v>75.093550000000008</v>
      </c>
      <c r="G12" s="410">
        <v>0</v>
      </c>
      <c r="H12" s="410">
        <v>28.50851999999999</v>
      </c>
      <c r="I12" s="410">
        <f t="shared" si="0"/>
        <v>163.55718000000002</v>
      </c>
    </row>
    <row r="13" spans="1:9" ht="15" customHeight="1">
      <c r="A13" s="299">
        <v>3</v>
      </c>
      <c r="B13" s="5" t="s">
        <v>220</v>
      </c>
      <c r="C13" s="410">
        <v>0</v>
      </c>
      <c r="D13" s="410">
        <v>0</v>
      </c>
      <c r="E13" s="410">
        <v>695.42307000000005</v>
      </c>
      <c r="F13" s="410">
        <v>1021.9984400000001</v>
      </c>
      <c r="G13" s="410">
        <v>0</v>
      </c>
      <c r="H13" s="410">
        <v>458.18115999999986</v>
      </c>
      <c r="I13" s="410">
        <f t="shared" si="0"/>
        <v>2175.6026700000002</v>
      </c>
    </row>
    <row r="14" spans="1:9" ht="15" customHeight="1">
      <c r="A14" s="299" t="s">
        <v>118</v>
      </c>
      <c r="B14" s="5" t="s">
        <v>132</v>
      </c>
      <c r="C14" s="410">
        <v>0</v>
      </c>
      <c r="D14" s="410">
        <v>0</v>
      </c>
      <c r="E14" s="410">
        <v>0</v>
      </c>
      <c r="F14" s="410">
        <v>0</v>
      </c>
      <c r="G14" s="410">
        <v>0</v>
      </c>
      <c r="H14" s="410">
        <v>7.3625799999999995</v>
      </c>
      <c r="I14" s="410">
        <f t="shared" si="0"/>
        <v>7.3625799999999995</v>
      </c>
    </row>
    <row r="15" spans="1:9" ht="15" customHeight="1">
      <c r="A15" s="299" t="s">
        <v>120</v>
      </c>
      <c r="B15" s="5" t="s">
        <v>134</v>
      </c>
      <c r="C15" s="410">
        <v>0</v>
      </c>
      <c r="D15" s="410">
        <v>0</v>
      </c>
      <c r="E15" s="410">
        <v>36.189309999999999</v>
      </c>
      <c r="F15" s="410">
        <v>98.901960000000003</v>
      </c>
      <c r="G15" s="410">
        <v>0</v>
      </c>
      <c r="H15" s="410">
        <v>27.753939999999989</v>
      </c>
      <c r="I15" s="410">
        <f t="shared" si="0"/>
        <v>162.84521000000001</v>
      </c>
    </row>
    <row r="16" spans="1:9" ht="15" customHeight="1">
      <c r="A16" s="299" t="s">
        <v>180</v>
      </c>
      <c r="B16" s="5" t="s">
        <v>137</v>
      </c>
      <c r="C16" s="410">
        <v>0</v>
      </c>
      <c r="D16" s="410">
        <v>0</v>
      </c>
      <c r="E16" s="410">
        <v>32.262329999999999</v>
      </c>
      <c r="F16" s="410">
        <v>103.41196999999998</v>
      </c>
      <c r="G16" s="410">
        <v>0</v>
      </c>
      <c r="H16" s="410">
        <v>138.16289</v>
      </c>
      <c r="I16" s="410">
        <f t="shared" si="0"/>
        <v>273.83718999999996</v>
      </c>
    </row>
    <row r="17" spans="1:9" ht="15" customHeight="1">
      <c r="A17" s="299" t="s">
        <v>181</v>
      </c>
      <c r="B17" s="5" t="s">
        <v>138</v>
      </c>
      <c r="C17" s="410">
        <v>0</v>
      </c>
      <c r="D17" s="410">
        <v>0</v>
      </c>
      <c r="E17" s="410">
        <v>626.97143000000005</v>
      </c>
      <c r="F17" s="410">
        <v>819.68451000000016</v>
      </c>
      <c r="G17" s="410">
        <v>0</v>
      </c>
      <c r="H17" s="410">
        <v>284.90174999999988</v>
      </c>
      <c r="I17" s="410">
        <f t="shared" si="0"/>
        <v>1731.5576900000001</v>
      </c>
    </row>
    <row r="18" spans="1:9" ht="30.75" customHeight="1">
      <c r="A18" s="299">
        <v>4</v>
      </c>
      <c r="B18" s="5" t="s">
        <v>221</v>
      </c>
      <c r="C18" s="410">
        <v>4088.9812200000001</v>
      </c>
      <c r="D18" s="410">
        <v>2247.4990200000002</v>
      </c>
      <c r="E18" s="410">
        <v>790.21496000000002</v>
      </c>
      <c r="F18" s="410">
        <v>1163.6755700000001</v>
      </c>
      <c r="G18" s="410">
        <v>2617.7301000000002</v>
      </c>
      <c r="H18" s="410">
        <v>536.56862999999987</v>
      </c>
      <c r="I18" s="410">
        <f>I6+I10+I13</f>
        <v>11444.6695</v>
      </c>
    </row>
    <row r="19" spans="1:9" ht="15" customHeight="1">
      <c r="A19" s="299">
        <v>5</v>
      </c>
      <c r="B19" s="5" t="s">
        <v>211</v>
      </c>
      <c r="C19" s="410">
        <v>0</v>
      </c>
      <c r="D19" s="410">
        <v>0</v>
      </c>
      <c r="E19" s="130">
        <v>-759.2873699999999</v>
      </c>
      <c r="F19" s="130">
        <v>-1075.4426300000005</v>
      </c>
      <c r="G19" s="410">
        <v>0</v>
      </c>
      <c r="H19" s="130">
        <v>-471.62183999999945</v>
      </c>
      <c r="I19" s="130">
        <f t="shared" si="0"/>
        <v>-2306.3518399999998</v>
      </c>
    </row>
    <row r="20" spans="1:9" ht="15" customHeight="1">
      <c r="A20" s="299">
        <v>6</v>
      </c>
      <c r="B20" s="5" t="s">
        <v>222</v>
      </c>
      <c r="C20" s="410">
        <v>4088.9812200000001</v>
      </c>
      <c r="D20" s="410">
        <v>2247.4990200000002</v>
      </c>
      <c r="E20" s="410">
        <v>30.927590000000123</v>
      </c>
      <c r="F20" s="410">
        <v>88.232939999999644</v>
      </c>
      <c r="G20" s="410">
        <v>2617.7301000000002</v>
      </c>
      <c r="H20" s="410">
        <v>64.946790000000419</v>
      </c>
      <c r="I20" s="410">
        <f t="shared" si="0"/>
        <v>9138.3176600000006</v>
      </c>
    </row>
    <row r="21" spans="1:9">
      <c r="D21" s="79"/>
    </row>
    <row r="22" spans="1:9">
      <c r="G22" s="79"/>
    </row>
    <row r="102" spans="1:1">
      <c r="A102" s="409" t="s">
        <v>16</v>
      </c>
    </row>
  </sheetData>
  <sheetProtection selectLockedCells="1" selectUnlockedCells="1"/>
  <mergeCells count="1">
    <mergeCell ref="A2:E2"/>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sheetPr>
    <tabColor rgb="FFFFFF00"/>
  </sheetPr>
  <dimension ref="A1:J102"/>
  <sheetViews>
    <sheetView workbookViewId="0">
      <selection activeCell="A2" sqref="A2:E3"/>
    </sheetView>
  </sheetViews>
  <sheetFormatPr defaultColWidth="10.75" defaultRowHeight="12.75"/>
  <cols>
    <col min="1" max="1" width="7.75" style="6" customWidth="1"/>
    <col min="2" max="2" width="35.875" style="6" customWidth="1"/>
    <col min="3" max="3" width="11.875" style="6" customWidth="1"/>
    <col min="4" max="4" width="14" style="6" customWidth="1"/>
    <col min="5" max="5" width="12.25" style="6" customWidth="1"/>
    <col min="6" max="6" width="11.5" style="6" customWidth="1"/>
    <col min="7" max="7" width="10.75" style="6"/>
    <col min="8" max="8" width="11.125" style="6" customWidth="1"/>
    <col min="9" max="16384" width="10.75" style="6"/>
  </cols>
  <sheetData>
    <row r="1" spans="1:10">
      <c r="A1" s="45"/>
    </row>
    <row r="2" spans="1:10" ht="32.25" customHeight="1">
      <c r="A2" s="497" t="s">
        <v>712</v>
      </c>
      <c r="B2" s="497"/>
      <c r="C2" s="497"/>
      <c r="D2" s="497"/>
      <c r="E2" s="497"/>
      <c r="F2" s="147"/>
      <c r="G2" s="147"/>
      <c r="H2" s="147"/>
    </row>
    <row r="3" spans="1:10" ht="10.5" customHeight="1">
      <c r="A3" s="182"/>
      <c r="I3" s="27" t="s">
        <v>19</v>
      </c>
    </row>
    <row r="4" spans="1:10" ht="84.75" customHeight="1">
      <c r="A4" s="270" t="s">
        <v>114</v>
      </c>
      <c r="B4" s="270" t="s">
        <v>52</v>
      </c>
      <c r="C4" s="267" t="s">
        <v>208</v>
      </c>
      <c r="D4" s="267" t="s">
        <v>532</v>
      </c>
      <c r="E4" s="267" t="s">
        <v>497</v>
      </c>
      <c r="F4" s="267" t="s">
        <v>533</v>
      </c>
      <c r="G4" s="267" t="s">
        <v>213</v>
      </c>
      <c r="H4" s="267" t="s">
        <v>210</v>
      </c>
      <c r="I4" s="267" t="s">
        <v>136</v>
      </c>
    </row>
    <row r="5" spans="1:10">
      <c r="A5" s="270">
        <v>1</v>
      </c>
      <c r="B5" s="270">
        <v>2</v>
      </c>
      <c r="C5" s="49">
        <v>3</v>
      </c>
      <c r="D5" s="270">
        <v>4</v>
      </c>
      <c r="E5" s="270">
        <v>5</v>
      </c>
      <c r="F5" s="270">
        <v>6</v>
      </c>
      <c r="G5" s="270">
        <v>7</v>
      </c>
      <c r="H5" s="270">
        <v>8</v>
      </c>
      <c r="I5" s="270">
        <v>9</v>
      </c>
    </row>
    <row r="6" spans="1:10" ht="18" customHeight="1">
      <c r="A6" s="270">
        <v>1</v>
      </c>
      <c r="B6" s="5" t="s">
        <v>216</v>
      </c>
      <c r="C6" s="130">
        <f>SUM(C7:C9)</f>
        <v>3488</v>
      </c>
      <c r="D6" s="130">
        <f>SUM(D7:D9)</f>
        <v>4653</v>
      </c>
      <c r="E6" s="130">
        <f>SUM(E7:E9)</f>
        <v>45</v>
      </c>
      <c r="F6" s="130">
        <f>SUM(F7:F9)</f>
        <v>11</v>
      </c>
      <c r="G6" s="130">
        <f>SUM(G7:G9)</f>
        <v>1327</v>
      </c>
      <c r="H6" s="130">
        <v>152</v>
      </c>
      <c r="I6" s="130">
        <f>SUM(C6:H6)</f>
        <v>9676</v>
      </c>
      <c r="J6" s="60"/>
    </row>
    <row r="7" spans="1:10" ht="28.5" customHeight="1">
      <c r="A7" s="299" t="s">
        <v>0</v>
      </c>
      <c r="B7" s="5" t="s">
        <v>217</v>
      </c>
      <c r="C7" s="130">
        <v>3488</v>
      </c>
      <c r="D7" s="130">
        <v>4653</v>
      </c>
      <c r="E7" s="408">
        <v>0</v>
      </c>
      <c r="F7" s="408">
        <v>0</v>
      </c>
      <c r="G7" s="130">
        <v>1327</v>
      </c>
      <c r="H7" s="408">
        <v>0</v>
      </c>
      <c r="I7" s="130">
        <f t="shared" ref="I7:I17" si="0">SUM(C7:H7)</f>
        <v>9468</v>
      </c>
      <c r="J7" s="60"/>
    </row>
    <row r="8" spans="1:10" ht="15" customHeight="1">
      <c r="A8" s="299" t="s">
        <v>1</v>
      </c>
      <c r="B8" s="5" t="s">
        <v>218</v>
      </c>
      <c r="C8" s="408">
        <v>0</v>
      </c>
      <c r="D8" s="408">
        <v>0</v>
      </c>
      <c r="E8" s="408">
        <v>0</v>
      </c>
      <c r="F8" s="408">
        <v>0</v>
      </c>
      <c r="G8" s="408">
        <v>0</v>
      </c>
      <c r="H8" s="130">
        <v>152</v>
      </c>
      <c r="I8" s="130">
        <f t="shared" si="0"/>
        <v>152</v>
      </c>
      <c r="J8" s="60"/>
    </row>
    <row r="9" spans="1:10" ht="15" customHeight="1">
      <c r="A9" s="299" t="s">
        <v>125</v>
      </c>
      <c r="B9" s="5" t="s">
        <v>164</v>
      </c>
      <c r="C9" s="408">
        <v>0</v>
      </c>
      <c r="D9" s="408">
        <v>0</v>
      </c>
      <c r="E9" s="130">
        <v>45</v>
      </c>
      <c r="F9" s="130">
        <v>11</v>
      </c>
      <c r="G9" s="408">
        <v>0</v>
      </c>
      <c r="H9" s="408">
        <v>0</v>
      </c>
      <c r="I9" s="130">
        <f t="shared" si="0"/>
        <v>56</v>
      </c>
      <c r="J9" s="60"/>
    </row>
    <row r="10" spans="1:10" ht="15" customHeight="1">
      <c r="A10" s="299">
        <v>2</v>
      </c>
      <c r="B10" s="5" t="s">
        <v>219</v>
      </c>
      <c r="C10" s="408">
        <v>0</v>
      </c>
      <c r="D10" s="408">
        <v>0</v>
      </c>
      <c r="E10" s="130">
        <f>SUM(E11:E12)</f>
        <v>67</v>
      </c>
      <c r="F10" s="130">
        <f>SUM(F11:F12)</f>
        <v>158</v>
      </c>
      <c r="G10" s="408">
        <v>0</v>
      </c>
      <c r="H10" s="130">
        <f>SUM(H11:H12)</f>
        <v>86</v>
      </c>
      <c r="I10" s="130">
        <f t="shared" si="0"/>
        <v>311</v>
      </c>
      <c r="J10" s="60"/>
    </row>
    <row r="11" spans="1:10" ht="15" customHeight="1">
      <c r="A11" s="299" t="s">
        <v>2</v>
      </c>
      <c r="B11" s="5" t="s">
        <v>131</v>
      </c>
      <c r="C11" s="408">
        <v>0</v>
      </c>
      <c r="D11" s="408">
        <v>0</v>
      </c>
      <c r="E11" s="130">
        <v>24</v>
      </c>
      <c r="F11" s="130">
        <v>103</v>
      </c>
      <c r="G11" s="408">
        <v>0</v>
      </c>
      <c r="H11" s="130">
        <v>33</v>
      </c>
      <c r="I11" s="130">
        <f t="shared" si="0"/>
        <v>160</v>
      </c>
      <c r="J11" s="60"/>
    </row>
    <row r="12" spans="1:10" ht="15" customHeight="1">
      <c r="A12" s="299" t="s">
        <v>3</v>
      </c>
      <c r="B12" s="5" t="s">
        <v>132</v>
      </c>
      <c r="C12" s="408">
        <v>0</v>
      </c>
      <c r="D12" s="408">
        <v>0</v>
      </c>
      <c r="E12" s="130">
        <v>43</v>
      </c>
      <c r="F12" s="130">
        <v>55</v>
      </c>
      <c r="G12" s="408">
        <v>0</v>
      </c>
      <c r="H12" s="130">
        <v>53</v>
      </c>
      <c r="I12" s="130">
        <f t="shared" si="0"/>
        <v>151</v>
      </c>
      <c r="J12" s="60"/>
    </row>
    <row r="13" spans="1:10" ht="15" customHeight="1">
      <c r="A13" s="299">
        <v>3</v>
      </c>
      <c r="B13" s="5" t="s">
        <v>220</v>
      </c>
      <c r="C13" s="408">
        <v>0</v>
      </c>
      <c r="D13" s="408">
        <v>0</v>
      </c>
      <c r="E13" s="130">
        <f>SUM(E14:E17)</f>
        <v>1088</v>
      </c>
      <c r="F13" s="130">
        <f>SUM(F14:F17)</f>
        <v>954</v>
      </c>
      <c r="G13" s="408">
        <v>0</v>
      </c>
      <c r="H13" s="130">
        <f>SUM(H14:H17)</f>
        <v>542</v>
      </c>
      <c r="I13" s="130">
        <f t="shared" si="0"/>
        <v>2584</v>
      </c>
      <c r="J13" s="60"/>
    </row>
    <row r="14" spans="1:10" ht="15" customHeight="1">
      <c r="A14" s="299" t="s">
        <v>118</v>
      </c>
      <c r="B14" s="5" t="s">
        <v>132</v>
      </c>
      <c r="C14" s="408">
        <v>0</v>
      </c>
      <c r="D14" s="408">
        <v>0</v>
      </c>
      <c r="E14" s="130" t="s">
        <v>24</v>
      </c>
      <c r="F14" s="130">
        <v>4</v>
      </c>
      <c r="G14" s="408">
        <v>0</v>
      </c>
      <c r="H14" s="130">
        <v>6</v>
      </c>
      <c r="I14" s="130">
        <f t="shared" si="0"/>
        <v>10</v>
      </c>
      <c r="J14" s="60"/>
    </row>
    <row r="15" spans="1:10" ht="15" customHeight="1">
      <c r="A15" s="299" t="s">
        <v>120</v>
      </c>
      <c r="B15" s="5" t="s">
        <v>134</v>
      </c>
      <c r="C15" s="408">
        <v>0</v>
      </c>
      <c r="D15" s="408">
        <v>0</v>
      </c>
      <c r="E15" s="130">
        <v>55</v>
      </c>
      <c r="F15" s="130">
        <v>120</v>
      </c>
      <c r="G15" s="408">
        <v>0</v>
      </c>
      <c r="H15" s="130">
        <v>44</v>
      </c>
      <c r="I15" s="130">
        <f t="shared" si="0"/>
        <v>219</v>
      </c>
      <c r="J15" s="60"/>
    </row>
    <row r="16" spans="1:10" ht="15" customHeight="1">
      <c r="A16" s="299" t="s">
        <v>180</v>
      </c>
      <c r="B16" s="5" t="s">
        <v>137</v>
      </c>
      <c r="C16" s="408">
        <v>0</v>
      </c>
      <c r="D16" s="408">
        <v>0</v>
      </c>
      <c r="E16" s="130">
        <v>18</v>
      </c>
      <c r="F16" s="130">
        <v>104</v>
      </c>
      <c r="G16" s="408">
        <v>0</v>
      </c>
      <c r="H16" s="130">
        <v>72</v>
      </c>
      <c r="I16" s="130">
        <f t="shared" si="0"/>
        <v>194</v>
      </c>
      <c r="J16" s="60"/>
    </row>
    <row r="17" spans="1:10" ht="15.75" customHeight="1">
      <c r="A17" s="299" t="s">
        <v>181</v>
      </c>
      <c r="B17" s="5" t="s">
        <v>138</v>
      </c>
      <c r="C17" s="408">
        <v>0</v>
      </c>
      <c r="D17" s="408">
        <v>0</v>
      </c>
      <c r="E17" s="130">
        <v>1015</v>
      </c>
      <c r="F17" s="130">
        <v>726</v>
      </c>
      <c r="G17" s="408">
        <v>0</v>
      </c>
      <c r="H17" s="130">
        <v>420</v>
      </c>
      <c r="I17" s="130">
        <f t="shared" si="0"/>
        <v>2161</v>
      </c>
      <c r="J17" s="60"/>
    </row>
    <row r="18" spans="1:10" ht="29.25" customHeight="1">
      <c r="A18" s="299">
        <v>4</v>
      </c>
      <c r="B18" s="5" t="s">
        <v>221</v>
      </c>
      <c r="C18" s="130">
        <v>3488</v>
      </c>
      <c r="D18" s="130">
        <v>4653</v>
      </c>
      <c r="E18" s="130">
        <f>E13+E10+E6</f>
        <v>1200</v>
      </c>
      <c r="F18" s="130">
        <f>F13+F10+F6</f>
        <v>1123</v>
      </c>
      <c r="G18" s="130">
        <f>G13+G10+G6</f>
        <v>1327</v>
      </c>
      <c r="H18" s="130">
        <f>H13+H10+H6</f>
        <v>780</v>
      </c>
      <c r="I18" s="130">
        <f>I13+I10+I6</f>
        <v>12571</v>
      </c>
      <c r="J18" s="60"/>
    </row>
    <row r="19" spans="1:10" ht="17.25" customHeight="1">
      <c r="A19" s="299">
        <v>5</v>
      </c>
      <c r="B19" s="5" t="s">
        <v>211</v>
      </c>
      <c r="C19" s="408">
        <v>0</v>
      </c>
      <c r="D19" s="408">
        <v>0</v>
      </c>
      <c r="E19" s="130">
        <v>-1118</v>
      </c>
      <c r="F19" s="130">
        <v>-1059</v>
      </c>
      <c r="G19" s="408">
        <v>0</v>
      </c>
      <c r="H19" s="130">
        <v>-567</v>
      </c>
      <c r="I19" s="130">
        <f t="shared" ref="I19:I20" si="1">SUM(C19:H19)</f>
        <v>-2744</v>
      </c>
      <c r="J19" s="60"/>
    </row>
    <row r="20" spans="1:10" ht="25.5">
      <c r="A20" s="299">
        <v>6</v>
      </c>
      <c r="B20" s="5" t="s">
        <v>222</v>
      </c>
      <c r="C20" s="130">
        <v>3488</v>
      </c>
      <c r="D20" s="130">
        <v>4653</v>
      </c>
      <c r="E20" s="130">
        <v>82</v>
      </c>
      <c r="F20" s="130">
        <v>64</v>
      </c>
      <c r="G20" s="130">
        <v>1327</v>
      </c>
      <c r="H20" s="130">
        <f>H18+H19</f>
        <v>213</v>
      </c>
      <c r="I20" s="130">
        <f t="shared" si="1"/>
        <v>9827</v>
      </c>
    </row>
    <row r="21" spans="1:10">
      <c r="C21" s="60"/>
      <c r="D21" s="60"/>
      <c r="E21" s="60"/>
      <c r="F21" s="60"/>
      <c r="G21" s="60"/>
      <c r="H21" s="60"/>
    </row>
    <row r="22" spans="1:10">
      <c r="D22" s="60"/>
      <c r="E22" s="60"/>
      <c r="F22" s="60"/>
      <c r="G22" s="60"/>
      <c r="H22" s="60"/>
    </row>
    <row r="23" spans="1:10">
      <c r="D23" s="60"/>
      <c r="E23" s="60"/>
      <c r="F23" s="60"/>
      <c r="G23" s="60"/>
      <c r="H23" s="60"/>
    </row>
    <row r="102" spans="1:1">
      <c r="A102" s="152" t="s">
        <v>16</v>
      </c>
    </row>
  </sheetData>
  <sheetProtection selectLockedCells="1" selectUnlockedCells="1"/>
  <mergeCells count="1">
    <mergeCell ref="A2:E2"/>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tabColor rgb="FFFFFF00"/>
  </sheetPr>
  <dimension ref="A2:E199"/>
  <sheetViews>
    <sheetView zoomScale="120" zoomScaleNormal="120" workbookViewId="0">
      <selection sqref="A1:E15"/>
    </sheetView>
  </sheetViews>
  <sheetFormatPr defaultColWidth="10.75" defaultRowHeight="12.75"/>
  <cols>
    <col min="1" max="1" width="5.75" style="1" customWidth="1"/>
    <col min="2" max="2" width="40.375" style="1" customWidth="1"/>
    <col min="3" max="16384" width="10.75" style="1"/>
  </cols>
  <sheetData>
    <row r="2" spans="1:5">
      <c r="A2" s="513" t="s">
        <v>713</v>
      </c>
      <c r="B2" s="513"/>
      <c r="C2" s="513"/>
      <c r="D2" s="513"/>
      <c r="E2" s="513"/>
    </row>
    <row r="3" spans="1:5">
      <c r="A3" s="38"/>
    </row>
    <row r="4" spans="1:5">
      <c r="A4" s="1" t="s">
        <v>714</v>
      </c>
    </row>
    <row r="5" spans="1:5" ht="15">
      <c r="A5" s="38"/>
      <c r="E5" s="36" t="s">
        <v>123</v>
      </c>
    </row>
    <row r="6" spans="1:5" ht="15" customHeight="1">
      <c r="A6" s="267" t="s">
        <v>124</v>
      </c>
      <c r="B6" s="267" t="s">
        <v>20</v>
      </c>
      <c r="C6" s="267" t="s">
        <v>21</v>
      </c>
      <c r="D6" s="360" t="s">
        <v>629</v>
      </c>
      <c r="E6" s="360" t="s">
        <v>639</v>
      </c>
    </row>
    <row r="7" spans="1:5" ht="15" customHeight="1">
      <c r="A7" s="267">
        <v>1</v>
      </c>
      <c r="B7" s="267">
        <v>2</v>
      </c>
      <c r="C7" s="135">
        <v>3</v>
      </c>
      <c r="D7" s="135">
        <v>4</v>
      </c>
      <c r="E7" s="135">
        <v>5</v>
      </c>
    </row>
    <row r="8" spans="1:5" ht="19.5" customHeight="1">
      <c r="A8" s="358">
        <v>1</v>
      </c>
      <c r="B8" s="136" t="s">
        <v>223</v>
      </c>
      <c r="C8" s="106"/>
      <c r="D8" s="300">
        <v>26769.223679999999</v>
      </c>
      <c r="E8" s="219" t="s">
        <v>24</v>
      </c>
    </row>
    <row r="9" spans="1:5" ht="15" customHeight="1">
      <c r="A9" s="267">
        <v>2</v>
      </c>
      <c r="B9" s="136" t="s">
        <v>224</v>
      </c>
      <c r="C9" s="106"/>
      <c r="D9" s="295">
        <v>1331</v>
      </c>
      <c r="E9" s="295">
        <f>196</f>
        <v>196</v>
      </c>
    </row>
    <row r="10" spans="1:5" ht="34.5" customHeight="1">
      <c r="A10" s="267">
        <v>3</v>
      </c>
      <c r="B10" s="136" t="s">
        <v>499</v>
      </c>
      <c r="C10" s="106"/>
      <c r="D10" s="300">
        <v>3675</v>
      </c>
      <c r="E10" s="300">
        <v>444</v>
      </c>
    </row>
    <row r="11" spans="1:5" ht="15" customHeight="1">
      <c r="A11" s="267">
        <v>4</v>
      </c>
      <c r="B11" s="136" t="s">
        <v>486</v>
      </c>
      <c r="C11" s="106"/>
      <c r="D11" s="205">
        <v>-28</v>
      </c>
      <c r="E11" s="205">
        <v>-28</v>
      </c>
    </row>
    <row r="12" spans="1:5" ht="15" customHeight="1">
      <c r="A12" s="267">
        <v>5</v>
      </c>
      <c r="B12" s="136" t="s">
        <v>226</v>
      </c>
      <c r="C12" s="106"/>
      <c r="D12" s="301">
        <f>SUM(D8:D11)</f>
        <v>31747.223679999999</v>
      </c>
      <c r="E12" s="301">
        <f>E9+E10+E11</f>
        <v>612</v>
      </c>
    </row>
    <row r="13" spans="1:5" ht="12.75" customHeight="1">
      <c r="A13" s="493" t="s">
        <v>535</v>
      </c>
      <c r="B13" s="493"/>
      <c r="C13" s="493"/>
      <c r="D13" s="493"/>
      <c r="E13" s="493"/>
    </row>
    <row r="14" spans="1:5" ht="21.75" customHeight="1">
      <c r="A14" s="493"/>
      <c r="B14" s="493"/>
      <c r="C14" s="493"/>
      <c r="D14" s="493"/>
      <c r="E14" s="493"/>
    </row>
    <row r="15" spans="1:5" ht="12.75" customHeight="1">
      <c r="A15" s="52"/>
      <c r="B15" s="56"/>
      <c r="C15" s="68"/>
      <c r="D15" s="69"/>
      <c r="E15" s="69"/>
    </row>
    <row r="16" spans="1:5">
      <c r="D16" s="48" t="s">
        <v>505</v>
      </c>
    </row>
    <row r="106" spans="1:1">
      <c r="A106" s="151" t="s">
        <v>16</v>
      </c>
    </row>
    <row r="199" spans="4:4">
      <c r="D199" s="54"/>
    </row>
  </sheetData>
  <sheetProtection selectLockedCells="1" selectUnlockedCells="1"/>
  <mergeCells count="2">
    <mergeCell ref="A2:E2"/>
    <mergeCell ref="A13:E1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tabColor rgb="FFFFFF00"/>
  </sheetPr>
  <dimension ref="A1:D192"/>
  <sheetViews>
    <sheetView workbookViewId="0">
      <selection sqref="A1:D9"/>
    </sheetView>
  </sheetViews>
  <sheetFormatPr defaultColWidth="10.75" defaultRowHeight="12.75"/>
  <cols>
    <col min="1" max="1" width="5.5" style="1" customWidth="1"/>
    <col min="2" max="2" width="31.5" style="1" customWidth="1"/>
    <col min="3" max="4" width="10.75" style="1"/>
    <col min="5" max="5" width="30.75" style="1" customWidth="1"/>
    <col min="6" max="16384" width="10.75" style="1"/>
  </cols>
  <sheetData>
    <row r="1" spans="1:4">
      <c r="A1" s="47"/>
    </row>
    <row r="2" spans="1:4">
      <c r="A2" s="73" t="s">
        <v>715</v>
      </c>
      <c r="B2" s="38"/>
      <c r="C2" s="38"/>
      <c r="D2" s="38"/>
    </row>
    <row r="3" spans="1:4" ht="34.5" customHeight="1">
      <c r="A3" s="73"/>
      <c r="B3" s="38"/>
      <c r="C3" s="38"/>
      <c r="D3" s="67" t="s">
        <v>19</v>
      </c>
    </row>
    <row r="4" spans="1:4" ht="15" customHeight="1">
      <c r="A4" s="277" t="s">
        <v>124</v>
      </c>
      <c r="B4" s="277" t="s">
        <v>20</v>
      </c>
      <c r="C4" s="360" t="s">
        <v>629</v>
      </c>
      <c r="D4" s="360" t="s">
        <v>639</v>
      </c>
    </row>
    <row r="5" spans="1:4" ht="15" customHeight="1">
      <c r="A5" s="277">
        <v>1</v>
      </c>
      <c r="B5" s="277">
        <v>2</v>
      </c>
      <c r="C5" s="275">
        <v>3</v>
      </c>
      <c r="D5" s="278">
        <v>4</v>
      </c>
    </row>
    <row r="6" spans="1:4" ht="28.5" customHeight="1">
      <c r="A6" s="277">
        <v>1</v>
      </c>
      <c r="B6" s="33" t="s">
        <v>229</v>
      </c>
      <c r="C6" s="134">
        <v>3</v>
      </c>
      <c r="D6" s="134">
        <v>20</v>
      </c>
    </row>
    <row r="7" spans="1:4" ht="15" customHeight="1">
      <c r="A7" s="277">
        <v>2</v>
      </c>
      <c r="B7" s="33" t="s">
        <v>232</v>
      </c>
      <c r="C7" s="134">
        <v>3</v>
      </c>
      <c r="D7" s="134">
        <v>20</v>
      </c>
    </row>
    <row r="8" spans="1:4">
      <c r="A8" s="47"/>
      <c r="B8" s="6"/>
      <c r="C8" s="60"/>
      <c r="D8" s="6"/>
    </row>
    <row r="9" spans="1:4">
      <c r="A9" s="47"/>
      <c r="B9" s="6"/>
      <c r="C9" s="6"/>
      <c r="D9" s="60"/>
    </row>
    <row r="10" spans="1:4">
      <c r="A10" s="47"/>
      <c r="B10" s="6"/>
      <c r="C10" s="6"/>
      <c r="D10" s="6"/>
    </row>
    <row r="11" spans="1:4">
      <c r="A11" s="47"/>
      <c r="B11" s="6"/>
      <c r="C11" s="6"/>
      <c r="D11" s="6"/>
    </row>
    <row r="99" spans="1:1">
      <c r="A99" s="151" t="s">
        <v>16</v>
      </c>
    </row>
    <row r="192" spans="4:4">
      <c r="D192" s="54"/>
    </row>
  </sheetData>
  <sheetProtection selectLockedCells="1" selectUnlockedCells="1"/>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sheetPr>
    <tabColor rgb="FFFFFF00"/>
  </sheetPr>
  <dimension ref="A1:D200"/>
  <sheetViews>
    <sheetView workbookViewId="0">
      <selection sqref="A1:D17"/>
    </sheetView>
  </sheetViews>
  <sheetFormatPr defaultColWidth="10.75" defaultRowHeight="13.5"/>
  <cols>
    <col min="1" max="1" width="6.25" customWidth="1"/>
    <col min="2" max="2" width="32.5" customWidth="1"/>
    <col min="4" max="4" width="11.875" bestFit="1" customWidth="1"/>
    <col min="5" max="5" width="38.25" customWidth="1"/>
  </cols>
  <sheetData>
    <row r="1" spans="1:4">
      <c r="A1" s="1"/>
      <c r="B1" s="1"/>
      <c r="C1" s="1"/>
      <c r="D1" s="1"/>
    </row>
    <row r="2" spans="1:4">
      <c r="A2" s="38" t="s">
        <v>716</v>
      </c>
      <c r="B2" s="38"/>
      <c r="C2" s="38"/>
      <c r="D2" s="38"/>
    </row>
    <row r="3" spans="1:4">
      <c r="A3" s="38"/>
      <c r="B3" s="38"/>
      <c r="C3" s="38"/>
      <c r="D3" s="38"/>
    </row>
    <row r="4" spans="1:4" ht="20.25" customHeight="1">
      <c r="A4" s="1" t="s">
        <v>717</v>
      </c>
      <c r="B4" s="38"/>
      <c r="C4" s="38"/>
      <c r="D4" s="38"/>
    </row>
    <row r="5" spans="1:4">
      <c r="A5" s="1"/>
      <c r="B5" s="1"/>
      <c r="C5" s="1"/>
      <c r="D5" s="72" t="s">
        <v>19</v>
      </c>
    </row>
    <row r="6" spans="1:4" ht="15" customHeight="1">
      <c r="A6" s="277" t="s">
        <v>124</v>
      </c>
      <c r="B6" s="277" t="s">
        <v>20</v>
      </c>
      <c r="C6" s="360" t="s">
        <v>629</v>
      </c>
      <c r="D6" s="360" t="s">
        <v>639</v>
      </c>
    </row>
    <row r="7" spans="1:4" ht="15" customHeight="1">
      <c r="A7" s="277">
        <v>1</v>
      </c>
      <c r="B7" s="275">
        <v>2</v>
      </c>
      <c r="C7" s="278">
        <v>3</v>
      </c>
      <c r="D7" s="278">
        <v>4</v>
      </c>
    </row>
    <row r="8" spans="1:4" ht="15" customHeight="1">
      <c r="A8" s="33">
        <v>1</v>
      </c>
      <c r="B8" s="146" t="s">
        <v>233</v>
      </c>
      <c r="C8" s="295">
        <v>317</v>
      </c>
      <c r="D8" s="295">
        <v>64</v>
      </c>
    </row>
    <row r="9" spans="1:4" ht="15" customHeight="1">
      <c r="A9" s="33" t="s">
        <v>0</v>
      </c>
      <c r="B9" s="146" t="s">
        <v>234</v>
      </c>
      <c r="C9" s="295">
        <v>317</v>
      </c>
      <c r="D9" s="295">
        <v>64</v>
      </c>
    </row>
    <row r="10" spans="1:4" ht="15" customHeight="1">
      <c r="A10" s="33">
        <v>2</v>
      </c>
      <c r="B10" s="146" t="s">
        <v>236</v>
      </c>
      <c r="C10" s="295">
        <v>161396</v>
      </c>
      <c r="D10" s="295">
        <f>SUM(D11:D12)</f>
        <v>230560</v>
      </c>
    </row>
    <row r="11" spans="1:4" ht="15" customHeight="1">
      <c r="A11" s="33" t="s">
        <v>2</v>
      </c>
      <c r="B11" s="146" t="s">
        <v>234</v>
      </c>
      <c r="C11" s="295">
        <v>88750</v>
      </c>
      <c r="D11" s="295">
        <f>170733+11</f>
        <v>170744</v>
      </c>
    </row>
    <row r="12" spans="1:4" ht="15" customHeight="1">
      <c r="A12" s="33" t="s">
        <v>3</v>
      </c>
      <c r="B12" s="146" t="s">
        <v>235</v>
      </c>
      <c r="C12" s="295">
        <v>72646</v>
      </c>
      <c r="D12" s="295">
        <v>59816</v>
      </c>
    </row>
    <row r="13" spans="1:4" ht="15" customHeight="1">
      <c r="A13" s="33">
        <v>3</v>
      </c>
      <c r="B13" s="146" t="s">
        <v>237</v>
      </c>
      <c r="C13" s="295">
        <v>1733908</v>
      </c>
      <c r="D13" s="295">
        <f>SUM(D14:D15)</f>
        <v>1640005</v>
      </c>
    </row>
    <row r="14" spans="1:4" ht="15" customHeight="1">
      <c r="A14" s="33" t="s">
        <v>118</v>
      </c>
      <c r="B14" s="146" t="s">
        <v>234</v>
      </c>
      <c r="C14" s="295">
        <v>120765</v>
      </c>
      <c r="D14" s="295">
        <f>101622+639</f>
        <v>102261</v>
      </c>
    </row>
    <row r="15" spans="1:4" ht="15" customHeight="1">
      <c r="A15" s="33" t="s">
        <v>120</v>
      </c>
      <c r="B15" s="146" t="s">
        <v>235</v>
      </c>
      <c r="C15" s="295">
        <v>1613143</v>
      </c>
      <c r="D15" s="295">
        <v>1537744</v>
      </c>
    </row>
    <row r="16" spans="1:4" ht="15" customHeight="1">
      <c r="A16" s="33">
        <v>4</v>
      </c>
      <c r="B16" s="146" t="s">
        <v>238</v>
      </c>
      <c r="C16" s="295">
        <v>1895621</v>
      </c>
      <c r="D16" s="295">
        <f>D8+D10+D13</f>
        <v>1870629</v>
      </c>
    </row>
    <row r="18" spans="4:4">
      <c r="D18" s="123"/>
    </row>
    <row r="104" spans="1:1">
      <c r="A104" s="151" t="s">
        <v>16</v>
      </c>
    </row>
    <row r="200" spans="4:4">
      <c r="D200" s="149"/>
    </row>
  </sheetData>
  <sheetProtection selectLockedCells="1" selectUnlockedCells="1"/>
  <pageMargins left="0.78740157480314965" right="0.15748031496062992" top="0.39370078740157483" bottom="0.27559055118110237" header="0.15748031496062992" footer="0.19685039370078741"/>
  <pageSetup paperSize="9" scale="110"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sheetPr>
    <tabColor rgb="FFFFFF00"/>
  </sheetPr>
  <dimension ref="A2:F202"/>
  <sheetViews>
    <sheetView workbookViewId="0">
      <selection activeCell="A9" sqref="A9"/>
    </sheetView>
  </sheetViews>
  <sheetFormatPr defaultColWidth="10.75" defaultRowHeight="12.75"/>
  <cols>
    <col min="1" max="1" width="8.75" style="1" customWidth="1"/>
    <col min="2" max="2" width="34.375" style="1" customWidth="1"/>
    <col min="3" max="3" width="12.625" style="1" customWidth="1"/>
    <col min="4" max="4" width="12.25" style="1" customWidth="1"/>
    <col min="5" max="5" width="11.875" style="1" customWidth="1"/>
    <col min="6" max="16384" width="10.75" style="1"/>
  </cols>
  <sheetData>
    <row r="2" spans="1:6">
      <c r="A2" s="1" t="s">
        <v>718</v>
      </c>
    </row>
    <row r="3" spans="1:6" ht="21" customHeight="1">
      <c r="F3" s="67" t="s">
        <v>19</v>
      </c>
    </row>
    <row r="4" spans="1:6" ht="15" customHeight="1">
      <c r="A4" s="536" t="s">
        <v>124</v>
      </c>
      <c r="B4" s="536" t="s">
        <v>239</v>
      </c>
      <c r="C4" s="536" t="s">
        <v>629</v>
      </c>
      <c r="D4" s="537"/>
      <c r="E4" s="538" t="s">
        <v>639</v>
      </c>
      <c r="F4" s="538"/>
    </row>
    <row r="5" spans="1:6" ht="15" customHeight="1">
      <c r="A5" s="536"/>
      <c r="B5" s="536"/>
      <c r="C5" s="37" t="s">
        <v>240</v>
      </c>
      <c r="D5" s="78" t="s">
        <v>241</v>
      </c>
      <c r="E5" s="98" t="s">
        <v>240</v>
      </c>
      <c r="F5" s="98" t="s">
        <v>241</v>
      </c>
    </row>
    <row r="6" spans="1:6" ht="15" customHeight="1">
      <c r="A6" s="135">
        <v>1</v>
      </c>
      <c r="B6" s="135">
        <v>2</v>
      </c>
      <c r="C6" s="135">
        <v>3</v>
      </c>
      <c r="D6" s="183">
        <v>4</v>
      </c>
      <c r="E6" s="230">
        <v>5</v>
      </c>
      <c r="F6" s="230">
        <v>6</v>
      </c>
    </row>
    <row r="7" spans="1:6" ht="34.5" customHeight="1">
      <c r="A7" s="243">
        <v>1</v>
      </c>
      <c r="B7" s="146" t="s">
        <v>536</v>
      </c>
      <c r="C7" s="105">
        <v>316.56553000000002</v>
      </c>
      <c r="D7" s="303">
        <v>1.6699836260354424E-4</v>
      </c>
      <c r="E7" s="105">
        <v>64</v>
      </c>
      <c r="F7" s="303">
        <f>E7/E$15</f>
        <v>3.4213095974784034E-5</v>
      </c>
    </row>
    <row r="8" spans="1:6" ht="15" customHeight="1">
      <c r="A8" s="243">
        <v>2</v>
      </c>
      <c r="B8" s="146" t="s">
        <v>515</v>
      </c>
      <c r="C8" s="105">
        <v>8807</v>
      </c>
      <c r="D8" s="303">
        <v>4.6459719712674151E-3</v>
      </c>
      <c r="E8" s="105">
        <v>2938</v>
      </c>
      <c r="F8" s="303">
        <f t="shared" ref="F8:F15" si="0">E8/E$15</f>
        <v>1.5705949370924297E-3</v>
      </c>
    </row>
    <row r="9" spans="1:6" ht="33.950000000000003" customHeight="1">
      <c r="A9" s="478">
        <v>3</v>
      </c>
      <c r="B9" s="146" t="s">
        <v>161</v>
      </c>
      <c r="C9" s="105">
        <v>18644</v>
      </c>
      <c r="D9" s="303">
        <v>9.8353016273770508E-3</v>
      </c>
      <c r="E9" s="105">
        <v>40033</v>
      </c>
      <c r="F9" s="303">
        <f t="shared" si="0"/>
        <v>2.1400826111852022E-2</v>
      </c>
    </row>
    <row r="10" spans="1:6" ht="13.5">
      <c r="A10" s="243">
        <v>4</v>
      </c>
      <c r="B10" s="146" t="s">
        <v>516</v>
      </c>
      <c r="C10" s="105">
        <v>102455</v>
      </c>
      <c r="D10" s="303">
        <v>5.404826368981526E-2</v>
      </c>
      <c r="E10" s="105">
        <v>86305</v>
      </c>
      <c r="F10" s="303">
        <f t="shared" si="0"/>
        <v>4.6136894501620881E-2</v>
      </c>
    </row>
    <row r="11" spans="1:6" ht="15" customHeight="1">
      <c r="A11" s="243">
        <v>5</v>
      </c>
      <c r="B11" s="146" t="s">
        <v>537</v>
      </c>
      <c r="C11" s="105">
        <v>28489.559710000001</v>
      </c>
      <c r="D11" s="303">
        <v>1.5029146802135735E-2</v>
      </c>
      <c r="E11" s="105">
        <v>53344.722030000004</v>
      </c>
      <c r="F11" s="303">
        <f t="shared" si="0"/>
        <v>2.8517001477508852E-2</v>
      </c>
    </row>
    <row r="12" spans="1:6" ht="15" customHeight="1">
      <c r="A12" s="243">
        <v>6</v>
      </c>
      <c r="B12" s="146" t="s">
        <v>517</v>
      </c>
      <c r="C12" s="105">
        <v>1370</v>
      </c>
      <c r="D12" s="303">
        <v>7.2271847401343908E-4</v>
      </c>
      <c r="E12" s="105">
        <v>45843</v>
      </c>
      <c r="F12" s="303">
        <f t="shared" si="0"/>
        <v>2.4506733730812885E-2</v>
      </c>
    </row>
    <row r="13" spans="1:6" ht="15" customHeight="1">
      <c r="A13" s="243">
        <v>7</v>
      </c>
      <c r="B13" s="146" t="s">
        <v>538</v>
      </c>
      <c r="C13" s="105">
        <v>1733908.4369300001</v>
      </c>
      <c r="D13" s="303">
        <v>0.91469172234823148</v>
      </c>
      <c r="E13" s="105">
        <f>1639366+639</f>
        <v>1640005</v>
      </c>
      <c r="F13" s="303">
        <f t="shared" si="0"/>
        <v>0.87671325725196392</v>
      </c>
    </row>
    <row r="14" spans="1:6" ht="15" customHeight="1">
      <c r="A14" s="243">
        <v>8</v>
      </c>
      <c r="B14" s="146" t="s">
        <v>291</v>
      </c>
      <c r="C14" s="105">
        <v>1630</v>
      </c>
      <c r="D14" s="303">
        <v>8.5987672455613555E-4</v>
      </c>
      <c r="E14" s="105">
        <f>2085+11</f>
        <v>2096</v>
      </c>
      <c r="F14" s="303">
        <f t="shared" si="0"/>
        <v>1.1204788931741773E-3</v>
      </c>
    </row>
    <row r="15" spans="1:6" ht="15" customHeight="1">
      <c r="A15" s="243">
        <v>9</v>
      </c>
      <c r="B15" s="146" t="s">
        <v>539</v>
      </c>
      <c r="C15" s="121">
        <v>1895620.56217</v>
      </c>
      <c r="D15" s="303">
        <v>1</v>
      </c>
      <c r="E15" s="121">
        <f>SUM(E7:E14)</f>
        <v>1870628.7220300001</v>
      </c>
      <c r="F15" s="303">
        <f t="shared" si="0"/>
        <v>1</v>
      </c>
    </row>
    <row r="16" spans="1:6" ht="19.5" customHeight="1">
      <c r="A16" s="244"/>
      <c r="B16" s="245"/>
      <c r="C16" s="246" t="s">
        <v>505</v>
      </c>
      <c r="D16" s="246"/>
      <c r="E16" s="247"/>
      <c r="F16" s="246"/>
    </row>
    <row r="106" spans="1:1">
      <c r="A106" s="151" t="s">
        <v>16</v>
      </c>
    </row>
    <row r="202" spans="4:4">
      <c r="D202" s="54"/>
    </row>
  </sheetData>
  <sheetProtection selectLockedCells="1" selectUnlockedCells="1"/>
  <mergeCells count="4">
    <mergeCell ref="A4:A5"/>
    <mergeCell ref="B4:B5"/>
    <mergeCell ref="C4:D4"/>
    <mergeCell ref="E4:F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F187"/>
  <sheetViews>
    <sheetView workbookViewId="0">
      <selection activeCell="L20" sqref="L20"/>
    </sheetView>
  </sheetViews>
  <sheetFormatPr defaultColWidth="10.75" defaultRowHeight="12"/>
  <cols>
    <col min="1" max="1" width="50.75" style="12" customWidth="1"/>
    <col min="2" max="2" width="8.625" style="12" customWidth="1"/>
    <col min="3" max="4" width="12.75" style="12" customWidth="1"/>
    <col min="5" max="16384" width="10.75" style="12"/>
  </cols>
  <sheetData>
    <row r="1" spans="1:6" ht="29.25" customHeight="1">
      <c r="A1" s="492" t="s">
        <v>554</v>
      </c>
      <c r="B1" s="492"/>
      <c r="C1" s="492"/>
      <c r="D1" s="492"/>
    </row>
    <row r="2" spans="1:6" ht="2.25" hidden="1" customHeight="1">
      <c r="A2" s="493"/>
      <c r="B2" s="493"/>
      <c r="C2" s="493"/>
      <c r="D2" s="493"/>
    </row>
    <row r="3" spans="1:6" ht="10.5" customHeight="1">
      <c r="A3" s="163"/>
      <c r="B3" s="163"/>
      <c r="C3" s="163"/>
      <c r="D3" s="163"/>
    </row>
    <row r="4" spans="1:6">
      <c r="B4" s="2"/>
      <c r="C4" s="3"/>
      <c r="D4" s="4" t="s">
        <v>19</v>
      </c>
    </row>
    <row r="5" spans="1:6" ht="15" customHeight="1">
      <c r="A5" s="213" t="s">
        <v>20</v>
      </c>
      <c r="B5" s="115" t="s">
        <v>21</v>
      </c>
      <c r="C5" s="374" t="s">
        <v>629</v>
      </c>
      <c r="D5" s="374" t="s">
        <v>630</v>
      </c>
    </row>
    <row r="6" spans="1:6" ht="15" customHeight="1">
      <c r="A6" s="213">
        <v>1</v>
      </c>
      <c r="B6" s="114">
        <v>2</v>
      </c>
      <c r="C6" s="114">
        <v>3</v>
      </c>
      <c r="D6" s="114">
        <v>4</v>
      </c>
    </row>
    <row r="7" spans="1:6" ht="15" customHeight="1">
      <c r="A7" s="214" t="s">
        <v>274</v>
      </c>
      <c r="B7" s="214"/>
      <c r="C7" s="214"/>
      <c r="D7" s="214"/>
    </row>
    <row r="8" spans="1:6" ht="15" customHeight="1">
      <c r="A8" s="194" t="s">
        <v>22</v>
      </c>
      <c r="B8" s="113">
        <v>6</v>
      </c>
      <c r="C8" s="169">
        <v>1179334</v>
      </c>
      <c r="D8" s="169">
        <v>870248</v>
      </c>
    </row>
    <row r="9" spans="1:6" ht="15" customHeight="1">
      <c r="A9" s="194" t="s">
        <v>23</v>
      </c>
      <c r="B9" s="113"/>
      <c r="C9" s="288">
        <v>0</v>
      </c>
      <c r="D9" s="169">
        <v>21190</v>
      </c>
    </row>
    <row r="10" spans="1:6" ht="15" customHeight="1">
      <c r="A10" s="194" t="s">
        <v>5</v>
      </c>
      <c r="B10" s="113">
        <v>7</v>
      </c>
      <c r="C10" s="169">
        <v>7540</v>
      </c>
      <c r="D10" s="169">
        <v>3685</v>
      </c>
    </row>
    <row r="11" spans="1:6" ht="15" customHeight="1">
      <c r="A11" s="194" t="s">
        <v>25</v>
      </c>
      <c r="B11" s="113">
        <v>10</v>
      </c>
      <c r="C11" s="169">
        <v>931274</v>
      </c>
      <c r="D11" s="169">
        <v>1206921</v>
      </c>
    </row>
    <row r="12" spans="1:6" ht="15" customHeight="1">
      <c r="A12" s="194" t="s">
        <v>26</v>
      </c>
      <c r="B12" s="113">
        <v>16</v>
      </c>
      <c r="C12" s="169">
        <v>24058</v>
      </c>
      <c r="D12" s="169">
        <v>34910</v>
      </c>
    </row>
    <row r="13" spans="1:6" ht="15" customHeight="1">
      <c r="A13" s="194" t="s">
        <v>27</v>
      </c>
      <c r="B13" s="113">
        <v>17</v>
      </c>
      <c r="C13" s="169">
        <v>9138</v>
      </c>
      <c r="D13" s="169">
        <v>9827</v>
      </c>
    </row>
    <row r="14" spans="1:6" ht="15" customHeight="1">
      <c r="A14" s="194" t="s">
        <v>28</v>
      </c>
      <c r="B14" s="113">
        <v>18</v>
      </c>
      <c r="C14" s="169">
        <v>31747</v>
      </c>
      <c r="D14" s="169">
        <v>612</v>
      </c>
    </row>
    <row r="15" spans="1:6" ht="15" customHeight="1">
      <c r="A15" s="193" t="s">
        <v>29</v>
      </c>
      <c r="B15" s="112"/>
      <c r="C15" s="165">
        <f>SUM(C8:C14)</f>
        <v>2183091</v>
      </c>
      <c r="D15" s="234">
        <v>2147393</v>
      </c>
      <c r="F15" s="12" t="s">
        <v>505</v>
      </c>
    </row>
    <row r="16" spans="1:6" ht="15" customHeight="1">
      <c r="A16" s="216" t="s">
        <v>30</v>
      </c>
      <c r="B16" s="217"/>
      <c r="C16" s="217"/>
      <c r="D16" s="218"/>
    </row>
    <row r="17" spans="1:4" ht="15" customHeight="1">
      <c r="A17" s="194" t="s">
        <v>31</v>
      </c>
      <c r="B17" s="113">
        <v>20</v>
      </c>
      <c r="C17" s="169">
        <v>3</v>
      </c>
      <c r="D17" s="164">
        <v>20</v>
      </c>
    </row>
    <row r="18" spans="1:4" ht="15" customHeight="1">
      <c r="A18" s="194" t="s">
        <v>32</v>
      </c>
      <c r="B18" s="113">
        <v>21</v>
      </c>
      <c r="C18" s="169">
        <v>1895621</v>
      </c>
      <c r="D18" s="164">
        <v>1870629</v>
      </c>
    </row>
    <row r="19" spans="1:4" ht="15" customHeight="1">
      <c r="A19" s="194" t="s">
        <v>34</v>
      </c>
      <c r="B19" s="112"/>
      <c r="C19" s="169">
        <f>1357-15</f>
        <v>1342</v>
      </c>
      <c r="D19" s="164">
        <v>577</v>
      </c>
    </row>
    <row r="20" spans="1:4" ht="15" customHeight="1">
      <c r="A20" s="194" t="s">
        <v>35</v>
      </c>
      <c r="B20" s="113">
        <v>24</v>
      </c>
      <c r="C20" s="169">
        <v>39</v>
      </c>
      <c r="D20" s="164">
        <v>0</v>
      </c>
    </row>
    <row r="21" spans="1:4" ht="15" customHeight="1">
      <c r="A21" s="194" t="s">
        <v>36</v>
      </c>
      <c r="B21" s="113">
        <v>25</v>
      </c>
      <c r="C21" s="169">
        <v>18179</v>
      </c>
      <c r="D21" s="164">
        <v>21589</v>
      </c>
    </row>
    <row r="22" spans="1:4" ht="15" customHeight="1">
      <c r="A22" s="194" t="s">
        <v>37</v>
      </c>
      <c r="B22" s="113">
        <v>26</v>
      </c>
      <c r="C22" s="169">
        <f>8478+1+81</f>
        <v>8560</v>
      </c>
      <c r="D22" s="164">
        <v>5865</v>
      </c>
    </row>
    <row r="23" spans="1:4" ht="15" customHeight="1">
      <c r="A23" s="194" t="s">
        <v>38</v>
      </c>
      <c r="B23" s="113">
        <v>27</v>
      </c>
      <c r="C23" s="169">
        <v>50425</v>
      </c>
      <c r="D23" s="164">
        <v>50411</v>
      </c>
    </row>
    <row r="24" spans="1:4" ht="15" customHeight="1">
      <c r="A24" s="193" t="s">
        <v>39</v>
      </c>
      <c r="B24" s="112"/>
      <c r="C24" s="234">
        <f>SUM(C17:C23)</f>
        <v>1974169</v>
      </c>
      <c r="D24" s="165">
        <v>1949091</v>
      </c>
    </row>
    <row r="25" spans="1:4" ht="15" customHeight="1">
      <c r="A25" s="216" t="s">
        <v>40</v>
      </c>
      <c r="B25" s="217"/>
      <c r="C25" s="217"/>
      <c r="D25" s="218"/>
    </row>
    <row r="26" spans="1:4" ht="15" customHeight="1">
      <c r="A26" s="194" t="s">
        <v>41</v>
      </c>
      <c r="B26" s="113">
        <v>28</v>
      </c>
      <c r="C26" s="169">
        <v>125560</v>
      </c>
      <c r="D26" s="164">
        <v>125560</v>
      </c>
    </row>
    <row r="27" spans="1:4" ht="15" customHeight="1">
      <c r="A27" s="194" t="s">
        <v>42</v>
      </c>
      <c r="B27" s="113">
        <v>28</v>
      </c>
      <c r="C27" s="169">
        <v>41</v>
      </c>
      <c r="D27" s="164">
        <v>41</v>
      </c>
    </row>
    <row r="28" spans="1:4" ht="15" customHeight="1">
      <c r="A28" s="194" t="s">
        <v>43</v>
      </c>
      <c r="B28" s="112"/>
      <c r="C28" s="169">
        <f>45262-66</f>
        <v>45196</v>
      </c>
      <c r="D28" s="164">
        <v>40080</v>
      </c>
    </row>
    <row r="29" spans="1:4" ht="15" customHeight="1">
      <c r="A29" s="194" t="s">
        <v>44</v>
      </c>
      <c r="B29" s="113"/>
      <c r="C29" s="169">
        <v>36168</v>
      </c>
      <c r="D29" s="164">
        <v>30602</v>
      </c>
    </row>
    <row r="30" spans="1:4" ht="15" customHeight="1">
      <c r="A30" s="194" t="s">
        <v>45</v>
      </c>
      <c r="B30" s="113">
        <v>29</v>
      </c>
      <c r="C30" s="169">
        <v>1957</v>
      </c>
      <c r="D30" s="164">
        <v>2019</v>
      </c>
    </row>
    <row r="31" spans="1:4" ht="15" customHeight="1">
      <c r="A31" s="193" t="s">
        <v>46</v>
      </c>
      <c r="B31" s="112"/>
      <c r="C31" s="234">
        <f>SUM(C26:C30)</f>
        <v>208922</v>
      </c>
      <c r="D31" s="165">
        <v>198302</v>
      </c>
    </row>
    <row r="32" spans="1:4" ht="15" customHeight="1">
      <c r="A32" s="193" t="s">
        <v>47</v>
      </c>
      <c r="B32" s="112"/>
      <c r="C32" s="234">
        <f>C24+C31</f>
        <v>2183091</v>
      </c>
      <c r="D32" s="165">
        <v>2147393</v>
      </c>
    </row>
    <row r="33" spans="1:4" ht="12.95" customHeight="1">
      <c r="A33" s="170"/>
      <c r="B33" s="9"/>
      <c r="C33" s="168"/>
      <c r="D33" s="168"/>
    </row>
    <row r="34" spans="1:4">
      <c r="D34" s="339"/>
    </row>
    <row r="35" spans="1:4" ht="21.75" customHeight="1">
      <c r="A35" s="339" t="s">
        <v>48</v>
      </c>
      <c r="B35" s="339"/>
      <c r="C35" s="339"/>
    </row>
    <row r="36" spans="1:4">
      <c r="A36" s="339" t="s">
        <v>609</v>
      </c>
    </row>
    <row r="37" spans="1:4" ht="31.5" customHeight="1">
      <c r="A37" s="11" t="s">
        <v>690</v>
      </c>
      <c r="B37" s="339"/>
      <c r="C37" s="339" t="str">
        <f>Транформ.2014!E36</f>
        <v>Н.А. Крашеніннікова</v>
      </c>
    </row>
    <row r="38" spans="1:4" ht="68.25" customHeight="1">
      <c r="A38" s="11" t="s">
        <v>590</v>
      </c>
      <c r="B38" s="339"/>
      <c r="C38" s="339" t="s">
        <v>606</v>
      </c>
    </row>
    <row r="39" spans="1:4">
      <c r="A39" s="339" t="s">
        <v>607</v>
      </c>
      <c r="D39" s="368" t="s">
        <v>505</v>
      </c>
    </row>
    <row r="40" spans="1:4">
      <c r="A40" s="339" t="s">
        <v>608</v>
      </c>
    </row>
    <row r="43" spans="1:4">
      <c r="B43" s="11"/>
    </row>
    <row r="44" spans="1:4">
      <c r="B44" s="11"/>
    </row>
    <row r="45" spans="1:4">
      <c r="B45" s="11"/>
    </row>
    <row r="46" spans="1:4">
      <c r="B46" s="11"/>
    </row>
    <row r="47" spans="1:4">
      <c r="B47" s="11"/>
    </row>
    <row r="48" spans="1:4">
      <c r="B48" s="166"/>
    </row>
    <row r="49" spans="2:2">
      <c r="B49" s="11"/>
    </row>
    <row r="50" spans="2:2">
      <c r="B50" s="11"/>
    </row>
    <row r="51" spans="2:2">
      <c r="B51" s="11"/>
    </row>
    <row r="52" spans="2:2">
      <c r="B52" s="11"/>
    </row>
    <row r="53" spans="2:2">
      <c r="B53" s="11"/>
    </row>
    <row r="54" spans="2:2">
      <c r="B54" s="11"/>
    </row>
    <row r="55" spans="2:2">
      <c r="B55" s="11"/>
    </row>
    <row r="56" spans="2:2">
      <c r="B56" s="11"/>
    </row>
    <row r="57" spans="2:2">
      <c r="B57" s="11"/>
    </row>
    <row r="58" spans="2:2">
      <c r="B58" s="11"/>
    </row>
    <row r="59" spans="2:2">
      <c r="B59" s="11"/>
    </row>
    <row r="60" spans="2:2">
      <c r="B60" s="11"/>
    </row>
    <row r="93" spans="1:1">
      <c r="A93" s="167" t="s">
        <v>16</v>
      </c>
    </row>
    <row r="187" spans="4:4">
      <c r="D187" s="3"/>
    </row>
  </sheetData>
  <sheetProtection selectLockedCells="1" selectUnlockedCells="1"/>
  <mergeCells count="2">
    <mergeCell ref="A1:D1"/>
    <mergeCell ref="A2:D2"/>
  </mergeCells>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tabColor rgb="FFFFFF00"/>
  </sheetPr>
  <dimension ref="A2:F195"/>
  <sheetViews>
    <sheetView workbookViewId="0">
      <selection activeCell="A12" sqref="A12:XFD12"/>
    </sheetView>
  </sheetViews>
  <sheetFormatPr defaultColWidth="10.75" defaultRowHeight="13.5"/>
  <cols>
    <col min="1" max="1" width="6.25" style="1" customWidth="1"/>
    <col min="2" max="2" width="40.75" style="1" customWidth="1"/>
    <col min="3" max="3" width="8.875" style="1" customWidth="1"/>
    <col min="4" max="4" width="11" style="1" customWidth="1"/>
    <col min="5" max="5" width="8.75" style="1" customWidth="1"/>
    <col min="6" max="6" width="4" customWidth="1"/>
  </cols>
  <sheetData>
    <row r="2" spans="1:6">
      <c r="A2" s="28" t="s">
        <v>719</v>
      </c>
      <c r="B2" s="6"/>
      <c r="C2" s="6"/>
      <c r="D2" s="6"/>
      <c r="E2" s="6"/>
    </row>
    <row r="3" spans="1:6">
      <c r="A3" s="28"/>
      <c r="B3" s="6"/>
      <c r="C3" s="6"/>
      <c r="D3" s="6"/>
      <c r="E3" s="6"/>
    </row>
    <row r="4" spans="1:6">
      <c r="A4" s="6" t="s">
        <v>720</v>
      </c>
      <c r="B4" s="6"/>
      <c r="C4" s="6"/>
      <c r="D4" s="6"/>
      <c r="E4" s="6"/>
    </row>
    <row r="5" spans="1:6">
      <c r="A5" s="28"/>
      <c r="B5" s="6"/>
      <c r="C5" s="6"/>
      <c r="D5" s="6"/>
      <c r="E5" s="82" t="s">
        <v>19</v>
      </c>
    </row>
    <row r="6" spans="1:6" ht="51" customHeight="1">
      <c r="A6" s="18" t="s">
        <v>124</v>
      </c>
      <c r="B6" s="137" t="s">
        <v>139</v>
      </c>
      <c r="C6" s="94" t="s">
        <v>21</v>
      </c>
      <c r="D6" s="94" t="s">
        <v>243</v>
      </c>
      <c r="E6" s="94" t="s">
        <v>129</v>
      </c>
    </row>
    <row r="7" spans="1:6" ht="15" customHeight="1">
      <c r="A7" s="18">
        <v>1</v>
      </c>
      <c r="B7" s="137">
        <v>2</v>
      </c>
      <c r="C7" s="94">
        <v>3</v>
      </c>
      <c r="D7" s="94">
        <v>4</v>
      </c>
      <c r="E7" s="94">
        <v>5</v>
      </c>
    </row>
    <row r="8" spans="1:6" ht="15" customHeight="1">
      <c r="A8" s="5">
        <v>1</v>
      </c>
      <c r="B8" s="174" t="s">
        <v>244</v>
      </c>
      <c r="C8" s="111"/>
      <c r="D8" s="304">
        <v>0</v>
      </c>
      <c r="E8" s="304">
        <v>0</v>
      </c>
    </row>
    <row r="9" spans="1:6" ht="15" customHeight="1">
      <c r="A9" s="5">
        <v>2</v>
      </c>
      <c r="B9" s="174" t="s">
        <v>245</v>
      </c>
      <c r="C9" s="111"/>
      <c r="D9" s="305">
        <v>-38.827660000000002</v>
      </c>
      <c r="E9" s="305">
        <v>-38.827660000000002</v>
      </c>
    </row>
    <row r="10" spans="1:6" ht="15" customHeight="1">
      <c r="A10" s="5">
        <v>3</v>
      </c>
      <c r="B10" s="174" t="s">
        <v>248</v>
      </c>
      <c r="C10" s="111"/>
      <c r="D10" s="305">
        <v>-39.26932</v>
      </c>
      <c r="E10" s="305">
        <v>-39.26932</v>
      </c>
    </row>
    <row r="11" spans="1:6">
      <c r="A11" s="6"/>
      <c r="B11" s="6"/>
      <c r="C11" s="6"/>
      <c r="D11" s="6"/>
      <c r="E11" s="6"/>
    </row>
    <row r="12" spans="1:6" ht="23.25" customHeight="1">
      <c r="A12" s="539"/>
      <c r="B12" s="539"/>
      <c r="C12" s="539"/>
      <c r="D12" s="539"/>
      <c r="E12" s="539"/>
      <c r="F12" s="352"/>
    </row>
    <row r="100" spans="1:1">
      <c r="A100" s="151" t="s">
        <v>16</v>
      </c>
    </row>
    <row r="195" spans="4:4">
      <c r="D195" s="54"/>
    </row>
  </sheetData>
  <sheetProtection selectLockedCells="1" selectUnlockedCells="1"/>
  <mergeCells count="1">
    <mergeCell ref="A12:E12"/>
  </mergeCells>
  <printOptions horizontalCentered="1"/>
  <pageMargins left="0.78740157480314965" right="0.15748031496062992" top="0.78740157480314965" bottom="0.27559055118110237" header="0.15748031496062992" footer="0.19685039370078741"/>
  <pageSetup paperSize="9" firstPageNumber="0" pageOrder="overThenDown"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tabColor rgb="FFFFFF00"/>
  </sheetPr>
  <dimension ref="A2:F182"/>
  <sheetViews>
    <sheetView workbookViewId="0">
      <selection activeCell="A12" sqref="A12:F13"/>
    </sheetView>
  </sheetViews>
  <sheetFormatPr defaultColWidth="10.75" defaultRowHeight="13.5"/>
  <cols>
    <col min="1" max="1" width="7" style="1" customWidth="1"/>
    <col min="2" max="2" width="40.75" style="1" customWidth="1"/>
    <col min="3" max="3" width="8.5" style="1" customWidth="1"/>
    <col min="4" max="4" width="10.5" style="1" customWidth="1"/>
    <col min="5" max="5" width="7.75" style="1" customWidth="1"/>
    <col min="6" max="6" width="8.75" style="1" customWidth="1"/>
    <col min="7" max="7" width="2.75" customWidth="1"/>
  </cols>
  <sheetData>
    <row r="2" spans="1:6">
      <c r="A2" s="28"/>
      <c r="B2" s="6"/>
      <c r="C2" s="6"/>
      <c r="D2" s="6"/>
      <c r="E2" s="6"/>
      <c r="F2" s="6"/>
    </row>
    <row r="3" spans="1:6">
      <c r="A3" s="6" t="s">
        <v>721</v>
      </c>
      <c r="B3" s="6"/>
      <c r="C3" s="6"/>
      <c r="D3" s="6"/>
      <c r="E3" s="6"/>
      <c r="F3" s="6"/>
    </row>
    <row r="4" spans="1:6">
      <c r="A4" s="28"/>
      <c r="B4" s="6"/>
      <c r="C4" s="6"/>
      <c r="D4" s="6"/>
      <c r="E4" s="6"/>
      <c r="F4" s="82" t="s">
        <v>19</v>
      </c>
    </row>
    <row r="5" spans="1:6" ht="48" customHeight="1">
      <c r="A5" s="282" t="s">
        <v>124</v>
      </c>
      <c r="B5" s="283" t="s">
        <v>139</v>
      </c>
      <c r="C5" s="280" t="s">
        <v>21</v>
      </c>
      <c r="D5" s="280" t="s">
        <v>243</v>
      </c>
      <c r="E5" s="280" t="s">
        <v>165</v>
      </c>
      <c r="F5" s="280" t="s">
        <v>129</v>
      </c>
    </row>
    <row r="6" spans="1:6" ht="15" customHeight="1">
      <c r="A6" s="282">
        <v>1</v>
      </c>
      <c r="B6" s="283">
        <v>2</v>
      </c>
      <c r="C6" s="280">
        <v>3</v>
      </c>
      <c r="D6" s="280">
        <v>4</v>
      </c>
      <c r="E6" s="280">
        <v>5</v>
      </c>
      <c r="F6" s="280">
        <v>6</v>
      </c>
    </row>
    <row r="7" spans="1:6" ht="15" customHeight="1">
      <c r="A7" s="5">
        <v>1</v>
      </c>
      <c r="B7" s="174" t="s">
        <v>244</v>
      </c>
      <c r="C7" s="111"/>
      <c r="D7" s="304">
        <v>12</v>
      </c>
      <c r="E7" s="304">
        <v>0</v>
      </c>
      <c r="F7" s="304">
        <v>12</v>
      </c>
    </row>
    <row r="8" spans="1:6" ht="15" customHeight="1">
      <c r="A8" s="5">
        <v>2</v>
      </c>
      <c r="B8" s="174" t="s">
        <v>246</v>
      </c>
      <c r="C8" s="111"/>
      <c r="D8" s="304">
        <v>0</v>
      </c>
      <c r="E8" s="304">
        <v>84</v>
      </c>
      <c r="F8" s="304">
        <v>84</v>
      </c>
    </row>
    <row r="9" spans="1:6" ht="48" customHeight="1">
      <c r="A9" s="5">
        <v>3</v>
      </c>
      <c r="B9" s="174" t="s">
        <v>247</v>
      </c>
      <c r="C9" s="111"/>
      <c r="D9" s="304">
        <v>0</v>
      </c>
      <c r="E9" s="461">
        <v>-84</v>
      </c>
      <c r="F9" s="461">
        <v>-84</v>
      </c>
    </row>
    <row r="10" spans="1:6" ht="15" customHeight="1">
      <c r="A10" s="5">
        <v>4</v>
      </c>
      <c r="B10" s="248" t="s">
        <v>559</v>
      </c>
      <c r="C10" s="49"/>
      <c r="D10" s="305">
        <v>-12</v>
      </c>
      <c r="E10" s="304">
        <v>0</v>
      </c>
      <c r="F10" s="305">
        <v>-12</v>
      </c>
    </row>
    <row r="11" spans="1:6" ht="15" customHeight="1">
      <c r="A11" s="5">
        <v>5</v>
      </c>
      <c r="B11" s="248" t="s">
        <v>248</v>
      </c>
      <c r="C11" s="49"/>
      <c r="D11" s="304">
        <v>0</v>
      </c>
      <c r="E11" s="304">
        <v>0</v>
      </c>
      <c r="F11" s="304">
        <v>0</v>
      </c>
    </row>
    <row r="12" spans="1:6" ht="51.75" customHeight="1"/>
    <row r="13" spans="1:6" ht="23.25" customHeight="1"/>
    <row r="87" spans="1:1">
      <c r="A87" s="151" t="s">
        <v>16</v>
      </c>
    </row>
    <row r="182" spans="4:4">
      <c r="D182" s="54"/>
    </row>
  </sheetData>
  <printOptions horizontalCentered="1"/>
  <pageMargins left="0.78740157480314965" right="0.70866141732283472" top="0.78740157480314965" bottom="0.74803149606299213" header="0.31496062992125984" footer="0.31496062992125984"/>
  <pageSetup paperSize="9" orientation="landscape" verticalDpi="0" r:id="rId1"/>
</worksheet>
</file>

<file path=xl/worksheets/sheet32.xml><?xml version="1.0" encoding="utf-8"?>
<worksheet xmlns="http://schemas.openxmlformats.org/spreadsheetml/2006/main" xmlns:r="http://schemas.openxmlformats.org/officeDocument/2006/relationships">
  <sheetPr>
    <tabColor rgb="FFFFFF00"/>
  </sheetPr>
  <dimension ref="A2:E202"/>
  <sheetViews>
    <sheetView workbookViewId="0">
      <selection activeCell="D15" sqref="D15"/>
    </sheetView>
  </sheetViews>
  <sheetFormatPr defaultColWidth="10.75" defaultRowHeight="13.5"/>
  <cols>
    <col min="1" max="1" width="5.875" style="1" customWidth="1"/>
    <col min="2" max="2" width="45.375" style="1" customWidth="1"/>
    <col min="3" max="3" width="8.625" style="1" customWidth="1"/>
    <col min="4" max="5" width="10.25" style="1" customWidth="1"/>
    <col min="8" max="8" width="14.5" customWidth="1"/>
  </cols>
  <sheetData>
    <row r="2" spans="1:5">
      <c r="A2" s="38" t="s">
        <v>722</v>
      </c>
      <c r="B2" s="38"/>
      <c r="C2" s="38"/>
      <c r="D2" s="38"/>
      <c r="E2" s="38"/>
    </row>
    <row r="3" spans="1:5">
      <c r="A3" s="38"/>
      <c r="B3" s="38"/>
      <c r="C3" s="38"/>
      <c r="D3" s="38"/>
      <c r="E3" s="38"/>
    </row>
    <row r="4" spans="1:5">
      <c r="A4" s="1" t="s">
        <v>723</v>
      </c>
    </row>
    <row r="5" spans="1:5">
      <c r="A5" s="38"/>
      <c r="E5" s="67" t="s">
        <v>19</v>
      </c>
    </row>
    <row r="6" spans="1:5" ht="21.75" customHeight="1">
      <c r="A6" s="277" t="s">
        <v>124</v>
      </c>
      <c r="B6" s="275" t="s">
        <v>20</v>
      </c>
      <c r="C6" s="278" t="s">
        <v>21</v>
      </c>
      <c r="D6" s="360" t="s">
        <v>629</v>
      </c>
      <c r="E6" s="360" t="s">
        <v>639</v>
      </c>
    </row>
    <row r="7" spans="1:5" ht="15" customHeight="1">
      <c r="A7" s="277">
        <v>1</v>
      </c>
      <c r="B7" s="275">
        <v>2</v>
      </c>
      <c r="C7" s="278">
        <v>3</v>
      </c>
      <c r="D7" s="278">
        <v>4</v>
      </c>
      <c r="E7" s="278">
        <v>5</v>
      </c>
    </row>
    <row r="8" spans="1:5" ht="30.75" customHeight="1">
      <c r="A8" s="33">
        <v>1</v>
      </c>
      <c r="B8" s="136" t="s">
        <v>249</v>
      </c>
      <c r="C8" s="101"/>
      <c r="D8" s="306">
        <v>9841</v>
      </c>
      <c r="E8" s="306">
        <f>9179.53885</f>
        <v>9179.5388500000008</v>
      </c>
    </row>
    <row r="9" spans="1:5" ht="31.5" customHeight="1">
      <c r="A9" s="33">
        <v>2</v>
      </c>
      <c r="B9" s="136" t="s">
        <v>250</v>
      </c>
      <c r="C9" s="101"/>
      <c r="D9" s="306">
        <v>892</v>
      </c>
      <c r="E9" s="306">
        <v>64.192089999999993</v>
      </c>
    </row>
    <row r="10" spans="1:5" ht="15" customHeight="1">
      <c r="A10" s="33">
        <v>3</v>
      </c>
      <c r="B10" s="136" t="s">
        <v>36</v>
      </c>
      <c r="C10" s="101"/>
      <c r="D10" s="307">
        <f>SUM(D11:D14)</f>
        <v>7446</v>
      </c>
      <c r="E10" s="307">
        <f>SUM(E11:E14)</f>
        <v>12994.931570000001</v>
      </c>
    </row>
    <row r="11" spans="1:5" ht="15" customHeight="1">
      <c r="A11" s="33" t="s">
        <v>648</v>
      </c>
      <c r="B11" s="136" t="s">
        <v>500</v>
      </c>
      <c r="C11" s="101"/>
      <c r="D11" s="306">
        <v>538</v>
      </c>
      <c r="E11" s="306">
        <v>2309.1754300000002</v>
      </c>
    </row>
    <row r="12" spans="1:5" ht="15" customHeight="1">
      <c r="A12" s="33" t="s">
        <v>649</v>
      </c>
      <c r="B12" s="136" t="s">
        <v>501</v>
      </c>
      <c r="C12" s="101"/>
      <c r="D12" s="101">
        <v>614</v>
      </c>
      <c r="E12" s="101">
        <v>682</v>
      </c>
    </row>
    <row r="13" spans="1:5" ht="15" customHeight="1">
      <c r="A13" s="33" t="s">
        <v>650</v>
      </c>
      <c r="B13" s="136" t="s">
        <v>560</v>
      </c>
      <c r="C13" s="101"/>
      <c r="D13" s="306">
        <v>1489</v>
      </c>
      <c r="E13" s="306">
        <v>1365.75614</v>
      </c>
    </row>
    <row r="14" spans="1:5" ht="15" customHeight="1">
      <c r="A14" s="33" t="s">
        <v>651</v>
      </c>
      <c r="B14" s="161" t="s">
        <v>561</v>
      </c>
      <c r="C14" s="101"/>
      <c r="D14" s="306">
        <v>4805</v>
      </c>
      <c r="E14" s="306">
        <v>8638</v>
      </c>
    </row>
    <row r="15" spans="1:5" ht="15" customHeight="1">
      <c r="A15" s="33">
        <v>4</v>
      </c>
      <c r="B15" s="136" t="s">
        <v>251</v>
      </c>
      <c r="C15" s="101"/>
      <c r="D15" s="306">
        <f>SUM(D8:D10)</f>
        <v>18179</v>
      </c>
      <c r="E15" s="306">
        <f>SUM(E8:E10)</f>
        <v>22238.662510000002</v>
      </c>
    </row>
    <row r="106" spans="1:1">
      <c r="A106" s="151" t="s">
        <v>16</v>
      </c>
    </row>
    <row r="202" spans="4:4">
      <c r="D202" s="54"/>
    </row>
  </sheetData>
  <sheetProtection selectLockedCells="1" selectUnlockedCells="1"/>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sheetPr>
    <tabColor rgb="FFFFFF00"/>
  </sheetPr>
  <dimension ref="A2:E205"/>
  <sheetViews>
    <sheetView workbookViewId="0">
      <selection activeCell="D7" sqref="D7:E14"/>
    </sheetView>
  </sheetViews>
  <sheetFormatPr defaultColWidth="10.75" defaultRowHeight="13.5"/>
  <cols>
    <col min="1" max="1" width="5.875" style="1" customWidth="1"/>
    <col min="2" max="2" width="42.625" style="1" customWidth="1"/>
    <col min="3" max="3" width="7.625" style="1" customWidth="1"/>
    <col min="4" max="5" width="10.25" style="1" customWidth="1"/>
  </cols>
  <sheetData>
    <row r="2" spans="1:5">
      <c r="A2" s="38" t="s">
        <v>724</v>
      </c>
      <c r="B2" s="38"/>
      <c r="C2" s="38"/>
      <c r="D2" s="38"/>
      <c r="E2" s="38"/>
    </row>
    <row r="3" spans="1:5">
      <c r="A3" s="38"/>
      <c r="B3" s="38"/>
      <c r="C3" s="38"/>
      <c r="D3" s="38"/>
      <c r="E3" s="38"/>
    </row>
    <row r="4" spans="1:5">
      <c r="A4" s="38"/>
      <c r="B4" s="38"/>
      <c r="C4" s="38"/>
      <c r="D4" s="38"/>
      <c r="E4" s="67" t="s">
        <v>19</v>
      </c>
    </row>
    <row r="5" spans="1:5" ht="36" customHeight="1">
      <c r="A5" s="278" t="s">
        <v>124</v>
      </c>
      <c r="B5" s="278" t="s">
        <v>20</v>
      </c>
      <c r="C5" s="278" t="s">
        <v>21</v>
      </c>
      <c r="D5" s="360" t="s">
        <v>629</v>
      </c>
      <c r="E5" s="360" t="s">
        <v>639</v>
      </c>
    </row>
    <row r="6" spans="1:5" ht="15" customHeight="1">
      <c r="A6" s="278">
        <v>1</v>
      </c>
      <c r="B6" s="278">
        <v>2</v>
      </c>
      <c r="C6" s="278">
        <v>3</v>
      </c>
      <c r="D6" s="278">
        <v>4</v>
      </c>
      <c r="E6" s="278">
        <v>5</v>
      </c>
    </row>
    <row r="7" spans="1:5" ht="30" customHeight="1">
      <c r="A7" s="102">
        <v>1</v>
      </c>
      <c r="B7" s="102" t="s">
        <v>252</v>
      </c>
      <c r="C7" s="206"/>
      <c r="D7" s="306">
        <v>6868</v>
      </c>
      <c r="E7" s="306">
        <v>3710.4210200000002</v>
      </c>
    </row>
    <row r="8" spans="1:5" ht="30" customHeight="1">
      <c r="A8" s="102">
        <v>2</v>
      </c>
      <c r="B8" s="102" t="s">
        <v>253</v>
      </c>
      <c r="C8" s="206"/>
      <c r="D8" s="306">
        <v>440</v>
      </c>
      <c r="E8" s="306">
        <v>596.65438000000006</v>
      </c>
    </row>
    <row r="9" spans="1:5" ht="15" customHeight="1">
      <c r="A9" s="102">
        <v>3</v>
      </c>
      <c r="B9" s="102" t="s">
        <v>254</v>
      </c>
      <c r="C9" s="206"/>
      <c r="D9" s="306">
        <v>1</v>
      </c>
      <c r="E9" s="306">
        <v>52.528330000000004</v>
      </c>
    </row>
    <row r="10" spans="1:5" ht="15" customHeight="1">
      <c r="A10" s="102">
        <v>4</v>
      </c>
      <c r="B10" s="102" t="s">
        <v>255</v>
      </c>
      <c r="C10" s="206"/>
      <c r="D10" s="306">
        <f>SUM(D11:D13)</f>
        <v>1251</v>
      </c>
      <c r="E10" s="306">
        <f>SUM(E11:E13)</f>
        <v>1505.2175300000001</v>
      </c>
    </row>
    <row r="11" spans="1:5" ht="15" customHeight="1">
      <c r="A11" s="220" t="s">
        <v>230</v>
      </c>
      <c r="B11" s="102" t="s">
        <v>503</v>
      </c>
      <c r="C11" s="206"/>
      <c r="D11" s="306">
        <v>81</v>
      </c>
      <c r="E11" s="306">
        <v>81</v>
      </c>
    </row>
    <row r="12" spans="1:5" ht="46.5" customHeight="1">
      <c r="A12" s="220" t="s">
        <v>231</v>
      </c>
      <c r="B12" s="102" t="s">
        <v>540</v>
      </c>
      <c r="C12" s="206"/>
      <c r="D12" s="306">
        <v>1074</v>
      </c>
      <c r="E12" s="306">
        <v>1316.2175300000001</v>
      </c>
    </row>
    <row r="13" spans="1:5" ht="15" customHeight="1">
      <c r="A13" s="220" t="s">
        <v>450</v>
      </c>
      <c r="B13" s="102" t="s">
        <v>541</v>
      </c>
      <c r="C13" s="206"/>
      <c r="D13" s="306">
        <v>96</v>
      </c>
      <c r="E13" s="306">
        <v>108</v>
      </c>
    </row>
    <row r="14" spans="1:5" ht="15" customHeight="1">
      <c r="A14" s="102">
        <v>5</v>
      </c>
      <c r="B14" s="102" t="s">
        <v>129</v>
      </c>
      <c r="C14" s="206"/>
      <c r="D14" s="306">
        <f>SUM(D7:D10)</f>
        <v>8560</v>
      </c>
      <c r="E14" s="306">
        <f>SUM(E7:E10)</f>
        <v>5864.8212600000006</v>
      </c>
    </row>
    <row r="15" spans="1:5">
      <c r="D15" s="58"/>
    </row>
    <row r="109" spans="1:1">
      <c r="A109" s="151" t="s">
        <v>16</v>
      </c>
    </row>
    <row r="205" spans="4:4">
      <c r="D205" s="54"/>
    </row>
  </sheetData>
  <sheetProtection selectLockedCells="1" selectUnlockedCells="1"/>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sheetPr>
    <tabColor rgb="FFFFFF00"/>
  </sheetPr>
  <dimension ref="A2:E200"/>
  <sheetViews>
    <sheetView workbookViewId="0">
      <selection activeCell="C7" sqref="C7:D8"/>
    </sheetView>
  </sheetViews>
  <sheetFormatPr defaultColWidth="10.75" defaultRowHeight="12.75"/>
  <cols>
    <col min="1" max="1" width="5.875" style="1" customWidth="1"/>
    <col min="2" max="2" width="44.375" style="1" customWidth="1"/>
    <col min="3" max="3" width="10.75" style="1" customWidth="1"/>
    <col min="4" max="4" width="10.25" style="1" customWidth="1"/>
    <col min="5" max="16384" width="10.75" style="1"/>
  </cols>
  <sheetData>
    <row r="2" spans="1:5">
      <c r="A2" s="38" t="s">
        <v>725</v>
      </c>
    </row>
    <row r="3" spans="1:5">
      <c r="A3" s="38"/>
    </row>
    <row r="4" spans="1:5">
      <c r="D4" s="67" t="s">
        <v>19</v>
      </c>
    </row>
    <row r="5" spans="1:5" ht="34.5" customHeight="1">
      <c r="A5" s="94" t="s">
        <v>124</v>
      </c>
      <c r="B5" s="94" t="s">
        <v>20</v>
      </c>
      <c r="C5" s="360" t="s">
        <v>629</v>
      </c>
      <c r="D5" s="360" t="s">
        <v>639</v>
      </c>
    </row>
    <row r="6" spans="1:5" ht="15" customHeight="1">
      <c r="A6" s="94">
        <v>1</v>
      </c>
      <c r="B6" s="94">
        <v>2</v>
      </c>
      <c r="C6" s="94">
        <v>3</v>
      </c>
      <c r="D6" s="94">
        <v>4</v>
      </c>
    </row>
    <row r="7" spans="1:5" ht="15" customHeight="1">
      <c r="A7" s="207">
        <v>1</v>
      </c>
      <c r="B7" s="104" t="s">
        <v>256</v>
      </c>
      <c r="C7" s="306">
        <v>50425</v>
      </c>
      <c r="D7" s="306">
        <v>50411</v>
      </c>
    </row>
    <row r="8" spans="1:5" ht="15" customHeight="1">
      <c r="A8" s="207" t="s">
        <v>17</v>
      </c>
      <c r="B8" s="104" t="s">
        <v>129</v>
      </c>
      <c r="C8" s="306">
        <v>50425</v>
      </c>
      <c r="D8" s="306">
        <v>50411</v>
      </c>
    </row>
    <row r="9" spans="1:5">
      <c r="A9" s="6"/>
      <c r="B9" s="6"/>
      <c r="C9" s="79"/>
      <c r="D9" s="29"/>
    </row>
    <row r="10" spans="1:5">
      <c r="A10" s="6"/>
      <c r="B10" s="6"/>
      <c r="C10" s="6"/>
      <c r="D10" s="6"/>
    </row>
    <row r="11" spans="1:5" ht="72.75" customHeight="1">
      <c r="A11" s="540" t="s">
        <v>542</v>
      </c>
      <c r="B11" s="540"/>
      <c r="C11" s="540"/>
      <c r="D11" s="540"/>
      <c r="E11" s="249"/>
    </row>
    <row r="12" spans="1:5" ht="17.25" customHeight="1">
      <c r="A12" s="1" t="s">
        <v>543</v>
      </c>
    </row>
    <row r="13" spans="1:5" ht="33.75" customHeight="1">
      <c r="A13" s="520" t="s">
        <v>652</v>
      </c>
      <c r="B13" s="520"/>
      <c r="C13" s="520"/>
      <c r="D13" s="520"/>
    </row>
    <row r="104" spans="1:1">
      <c r="A104" s="155" t="s">
        <v>16</v>
      </c>
    </row>
    <row r="200" spans="4:4">
      <c r="D200" s="54"/>
    </row>
  </sheetData>
  <sheetProtection selectLockedCells="1" selectUnlockedCells="1"/>
  <mergeCells count="2">
    <mergeCell ref="A11:D11"/>
    <mergeCell ref="A13:D13"/>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tabColor rgb="FFFFFF00"/>
  </sheetPr>
  <dimension ref="A2:G92"/>
  <sheetViews>
    <sheetView workbookViewId="0">
      <selection activeCell="C16" sqref="C16:F16"/>
    </sheetView>
  </sheetViews>
  <sheetFormatPr defaultColWidth="10.75" defaultRowHeight="12.75"/>
  <cols>
    <col min="1" max="1" width="5.875" style="29" customWidth="1"/>
    <col min="2" max="2" width="65.5" style="29" customWidth="1"/>
    <col min="3" max="4" width="10.625" style="29" customWidth="1"/>
    <col min="5" max="5" width="9.25" style="29" customWidth="1"/>
    <col min="6" max="6" width="12.625" style="29" customWidth="1"/>
    <col min="7" max="7" width="31.375" style="29" customWidth="1"/>
    <col min="8" max="16384" width="10.75" style="29"/>
  </cols>
  <sheetData>
    <row r="2" spans="1:7" ht="20.25" customHeight="1">
      <c r="A2" s="156" t="s">
        <v>726</v>
      </c>
    </row>
    <row r="3" spans="1:7">
      <c r="F3" s="82" t="s">
        <v>19</v>
      </c>
    </row>
    <row r="4" spans="1:7" ht="48.75" customHeight="1">
      <c r="A4" s="18" t="s">
        <v>124</v>
      </c>
      <c r="B4" s="137" t="s">
        <v>20</v>
      </c>
      <c r="C4" s="94" t="s">
        <v>257</v>
      </c>
      <c r="D4" s="94" t="s">
        <v>258</v>
      </c>
      <c r="E4" s="94" t="s">
        <v>259</v>
      </c>
      <c r="F4" s="94" t="s">
        <v>129</v>
      </c>
    </row>
    <row r="5" spans="1:7" ht="15" customHeight="1">
      <c r="A5" s="18">
        <v>1</v>
      </c>
      <c r="B5" s="137">
        <v>2</v>
      </c>
      <c r="C5" s="94">
        <v>3</v>
      </c>
      <c r="D5" s="94">
        <v>4</v>
      </c>
      <c r="E5" s="94">
        <v>5</v>
      </c>
      <c r="F5" s="94">
        <v>6</v>
      </c>
    </row>
    <row r="6" spans="1:7" ht="15" customHeight="1">
      <c r="A6" s="5">
        <v>1</v>
      </c>
      <c r="B6" s="138" t="s">
        <v>653</v>
      </c>
      <c r="C6" s="306">
        <v>25112</v>
      </c>
      <c r="D6" s="306">
        <v>125560</v>
      </c>
      <c r="E6" s="306">
        <v>41</v>
      </c>
      <c r="F6" s="306">
        <f>SUM(D6:E6)</f>
        <v>125601</v>
      </c>
      <c r="G6" s="157"/>
    </row>
    <row r="7" spans="1:7" ht="15" customHeight="1">
      <c r="A7" s="5">
        <v>2</v>
      </c>
      <c r="B7" s="138" t="s">
        <v>490</v>
      </c>
      <c r="C7" s="111" t="s">
        <v>24</v>
      </c>
      <c r="D7" s="111" t="s">
        <v>24</v>
      </c>
      <c r="E7" s="111" t="s">
        <v>24</v>
      </c>
      <c r="F7" s="111" t="s">
        <v>24</v>
      </c>
      <c r="G7" s="157"/>
    </row>
    <row r="8" spans="1:7" ht="15" customHeight="1">
      <c r="A8" s="5">
        <v>3</v>
      </c>
      <c r="B8" s="138" t="s">
        <v>491</v>
      </c>
      <c r="C8" s="111" t="s">
        <v>24</v>
      </c>
      <c r="D8" s="111" t="s">
        <v>24</v>
      </c>
      <c r="E8" s="111" t="s">
        <v>24</v>
      </c>
      <c r="F8" s="111" t="s">
        <v>24</v>
      </c>
      <c r="G8" s="157"/>
    </row>
    <row r="9" spans="1:7" ht="15" customHeight="1">
      <c r="A9" s="5">
        <v>4</v>
      </c>
      <c r="B9" s="138" t="s">
        <v>260</v>
      </c>
      <c r="C9" s="111" t="s">
        <v>24</v>
      </c>
      <c r="D9" s="111" t="s">
        <v>24</v>
      </c>
      <c r="E9" s="111" t="s">
        <v>24</v>
      </c>
      <c r="F9" s="111" t="s">
        <v>24</v>
      </c>
      <c r="G9" s="157"/>
    </row>
    <row r="10" spans="1:7" ht="15" customHeight="1">
      <c r="A10" s="5">
        <v>5</v>
      </c>
      <c r="B10" s="138" t="s">
        <v>261</v>
      </c>
      <c r="C10" s="111" t="s">
        <v>24</v>
      </c>
      <c r="D10" s="111" t="s">
        <v>24</v>
      </c>
      <c r="E10" s="111" t="s">
        <v>24</v>
      </c>
      <c r="F10" s="111" t="s">
        <v>24</v>
      </c>
      <c r="G10" s="157"/>
    </row>
    <row r="11" spans="1:7" ht="15" customHeight="1">
      <c r="A11" s="5">
        <v>6</v>
      </c>
      <c r="B11" s="138" t="s">
        <v>654</v>
      </c>
      <c r="C11" s="306">
        <v>25112</v>
      </c>
      <c r="D11" s="306">
        <v>125560</v>
      </c>
      <c r="E11" s="306">
        <v>41</v>
      </c>
      <c r="F11" s="306">
        <f>SUM(D11:E11)</f>
        <v>125601</v>
      </c>
      <c r="G11" s="157"/>
    </row>
    <row r="12" spans="1:7" ht="15" customHeight="1">
      <c r="A12" s="5">
        <v>7</v>
      </c>
      <c r="B12" s="138" t="s">
        <v>262</v>
      </c>
      <c r="C12" s="111" t="s">
        <v>24</v>
      </c>
      <c r="D12" s="111" t="s">
        <v>24</v>
      </c>
      <c r="E12" s="111" t="s">
        <v>24</v>
      </c>
      <c r="F12" s="111" t="s">
        <v>24</v>
      </c>
      <c r="G12" s="157"/>
    </row>
    <row r="13" spans="1:7" ht="15" customHeight="1">
      <c r="A13" s="5">
        <v>8</v>
      </c>
      <c r="B13" s="138" t="s">
        <v>491</v>
      </c>
      <c r="C13" s="111" t="s">
        <v>24</v>
      </c>
      <c r="D13" s="111" t="s">
        <v>24</v>
      </c>
      <c r="E13" s="111" t="s">
        <v>24</v>
      </c>
      <c r="F13" s="111" t="s">
        <v>24</v>
      </c>
      <c r="G13" s="157"/>
    </row>
    <row r="14" spans="1:7" ht="15" customHeight="1">
      <c r="A14" s="5">
        <v>9</v>
      </c>
      <c r="B14" s="138" t="s">
        <v>260</v>
      </c>
      <c r="C14" s="111" t="s">
        <v>24</v>
      </c>
      <c r="D14" s="111" t="s">
        <v>24</v>
      </c>
      <c r="E14" s="111" t="s">
        <v>24</v>
      </c>
      <c r="F14" s="111" t="s">
        <v>24</v>
      </c>
      <c r="G14" s="157"/>
    </row>
    <row r="15" spans="1:7" ht="15" customHeight="1">
      <c r="A15" s="5">
        <v>10</v>
      </c>
      <c r="B15" s="138" t="s">
        <v>261</v>
      </c>
      <c r="C15" s="111" t="s">
        <v>24</v>
      </c>
      <c r="D15" s="111" t="s">
        <v>24</v>
      </c>
      <c r="E15" s="111" t="s">
        <v>24</v>
      </c>
      <c r="F15" s="111" t="s">
        <v>24</v>
      </c>
      <c r="G15" s="157"/>
    </row>
    <row r="16" spans="1:7" ht="15" customHeight="1">
      <c r="A16" s="5">
        <v>11</v>
      </c>
      <c r="B16" s="138" t="s">
        <v>636</v>
      </c>
      <c r="C16" s="306">
        <v>25112</v>
      </c>
      <c r="D16" s="306">
        <v>125560</v>
      </c>
      <c r="E16" s="306">
        <v>41</v>
      </c>
      <c r="F16" s="306">
        <f>SUM(D16:E16)</f>
        <v>125601</v>
      </c>
      <c r="G16" s="157"/>
    </row>
    <row r="17" spans="1:6">
      <c r="A17" s="42"/>
      <c r="B17" s="44"/>
      <c r="C17" s="199"/>
      <c r="D17" s="199"/>
      <c r="E17" s="34"/>
      <c r="F17" s="34"/>
    </row>
    <row r="18" spans="1:6" ht="18.75" customHeight="1">
      <c r="A18" s="42"/>
      <c r="B18" s="44" t="s">
        <v>544</v>
      </c>
      <c r="C18" s="199"/>
      <c r="D18" s="199"/>
      <c r="E18" s="34"/>
      <c r="F18" s="34"/>
    </row>
    <row r="19" spans="1:6">
      <c r="A19" s="42"/>
      <c r="B19" s="44"/>
      <c r="C19" s="199"/>
      <c r="D19" s="199"/>
      <c r="E19" s="34"/>
      <c r="F19" s="34"/>
    </row>
    <row r="92" spans="1:1">
      <c r="A92" s="154" t="s">
        <v>16</v>
      </c>
    </row>
  </sheetData>
  <sheetProtection selectLockedCells="1" selectUnlockedCells="1"/>
  <printOptions horizontalCentered="1"/>
  <pageMargins left="0.15748031496062992" right="0.15748031496062992" top="0.78740157480314965" bottom="0.27559055118110237" header="0.15748031496062992" footer="0.19685039370078741"/>
  <pageSetup paperSize="9" firstPageNumber="0" pageOrder="overThenDown"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tabColor rgb="FFFFFF00"/>
  </sheetPr>
  <dimension ref="A2:E83"/>
  <sheetViews>
    <sheetView workbookViewId="0">
      <selection activeCell="B6" sqref="B6"/>
    </sheetView>
  </sheetViews>
  <sheetFormatPr defaultColWidth="10.75" defaultRowHeight="12.75"/>
  <cols>
    <col min="1" max="1" width="7.25" style="29" customWidth="1"/>
    <col min="2" max="2" width="37.75" style="29" customWidth="1"/>
    <col min="3" max="16384" width="10.75" style="29"/>
  </cols>
  <sheetData>
    <row r="2" spans="1:5" ht="21.75" customHeight="1">
      <c r="A2" s="156" t="s">
        <v>727</v>
      </c>
    </row>
    <row r="3" spans="1:5">
      <c r="A3" s="34"/>
      <c r="B3" s="34"/>
      <c r="C3" s="34"/>
      <c r="D3" s="34"/>
      <c r="E3" s="34"/>
    </row>
    <row r="4" spans="1:5" ht="18.75" customHeight="1">
      <c r="A4" s="19"/>
      <c r="B4" s="19"/>
      <c r="C4" s="19"/>
      <c r="D4" s="19"/>
      <c r="E4" s="82" t="s">
        <v>19</v>
      </c>
    </row>
    <row r="5" spans="1:5" ht="38.25" customHeight="1">
      <c r="A5" s="280" t="s">
        <v>114</v>
      </c>
      <c r="B5" s="280" t="s">
        <v>52</v>
      </c>
      <c r="C5" s="280" t="s">
        <v>53</v>
      </c>
      <c r="D5" s="360" t="s">
        <v>629</v>
      </c>
      <c r="E5" s="360" t="s">
        <v>639</v>
      </c>
    </row>
    <row r="6" spans="1:5" ht="15" customHeight="1">
      <c r="A6" s="280">
        <v>1</v>
      </c>
      <c r="B6" s="280">
        <v>2</v>
      </c>
      <c r="C6" s="280">
        <v>3</v>
      </c>
      <c r="D6" s="280">
        <v>4</v>
      </c>
      <c r="E6" s="280">
        <v>5</v>
      </c>
    </row>
    <row r="7" spans="1:5" ht="30.75" customHeight="1">
      <c r="A7" s="110" t="s">
        <v>655</v>
      </c>
      <c r="B7" s="109" t="s">
        <v>263</v>
      </c>
      <c r="C7" s="280"/>
      <c r="D7" s="280">
        <v>62</v>
      </c>
      <c r="E7" s="280">
        <v>1056</v>
      </c>
    </row>
    <row r="8" spans="1:5" ht="33.75" customHeight="1">
      <c r="A8" s="110" t="s">
        <v>656</v>
      </c>
      <c r="B8" s="109" t="s">
        <v>562</v>
      </c>
      <c r="C8" s="280"/>
      <c r="D8" s="280">
        <v>62</v>
      </c>
      <c r="E8" s="280">
        <v>1056</v>
      </c>
    </row>
    <row r="9" spans="1:5" ht="12.75" customHeight="1">
      <c r="A9" s="541" t="s">
        <v>17</v>
      </c>
      <c r="B9" s="542" t="s">
        <v>269</v>
      </c>
      <c r="C9" s="543"/>
      <c r="D9" s="543">
        <v>62</v>
      </c>
      <c r="E9" s="544">
        <v>1056</v>
      </c>
    </row>
    <row r="10" spans="1:5" ht="24.75" customHeight="1">
      <c r="A10" s="541"/>
      <c r="B10" s="542"/>
      <c r="C10" s="543"/>
      <c r="D10" s="543"/>
      <c r="E10" s="545"/>
    </row>
    <row r="83" spans="1:1">
      <c r="A83" s="154" t="s">
        <v>16</v>
      </c>
    </row>
  </sheetData>
  <sheetProtection selectLockedCells="1" selectUnlockedCells="1"/>
  <mergeCells count="5">
    <mergeCell ref="A9:A10"/>
    <mergeCell ref="B9:B10"/>
    <mergeCell ref="C9:C10"/>
    <mergeCell ref="D9:D10"/>
    <mergeCell ref="E9:E10"/>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sheetPr>
    <tabColor rgb="FFFFFF00"/>
  </sheetPr>
  <dimension ref="A1:I161"/>
  <sheetViews>
    <sheetView workbookViewId="0">
      <selection sqref="A1:I26"/>
    </sheetView>
  </sheetViews>
  <sheetFormatPr defaultColWidth="10.75" defaultRowHeight="12.75"/>
  <cols>
    <col min="1" max="1" width="6.25" style="1" customWidth="1"/>
    <col min="2" max="2" width="36.5" style="1" customWidth="1"/>
    <col min="3" max="7" width="10.75" style="1"/>
    <col min="8" max="8" width="11.625" style="1" customWidth="1"/>
    <col min="9" max="16384" width="10.75" style="1"/>
  </cols>
  <sheetData>
    <row r="1" spans="1:9" ht="33" customHeight="1">
      <c r="A1" s="38" t="s">
        <v>728</v>
      </c>
    </row>
    <row r="2" spans="1:9" ht="14.25">
      <c r="I2" s="1" t="s">
        <v>271</v>
      </c>
    </row>
    <row r="3" spans="1:9" ht="24.75" customHeight="1">
      <c r="A3" s="543" t="s">
        <v>114</v>
      </c>
      <c r="B3" s="543" t="s">
        <v>52</v>
      </c>
      <c r="C3" s="543" t="s">
        <v>53</v>
      </c>
      <c r="D3" s="543" t="s">
        <v>629</v>
      </c>
      <c r="E3" s="543"/>
      <c r="F3" s="543"/>
      <c r="G3" s="543" t="s">
        <v>639</v>
      </c>
      <c r="H3" s="543"/>
      <c r="I3" s="543"/>
    </row>
    <row r="4" spans="1:9" ht="33" customHeight="1">
      <c r="A4" s="543"/>
      <c r="B4" s="543"/>
      <c r="C4" s="543"/>
      <c r="D4" s="280" t="s">
        <v>272</v>
      </c>
      <c r="E4" s="280" t="s">
        <v>273</v>
      </c>
      <c r="F4" s="280" t="s">
        <v>136</v>
      </c>
      <c r="G4" s="360" t="s">
        <v>505</v>
      </c>
      <c r="H4" s="280" t="s">
        <v>273</v>
      </c>
      <c r="I4" s="280" t="s">
        <v>136</v>
      </c>
    </row>
    <row r="5" spans="1:9" ht="15" customHeight="1">
      <c r="A5" s="280">
        <v>1</v>
      </c>
      <c r="B5" s="280">
        <v>2</v>
      </c>
      <c r="C5" s="280">
        <v>3</v>
      </c>
      <c r="D5" s="280">
        <v>4</v>
      </c>
      <c r="E5" s="280">
        <v>5</v>
      </c>
      <c r="F5" s="280">
        <v>6</v>
      </c>
      <c r="G5" s="280">
        <v>7</v>
      </c>
      <c r="H5" s="280">
        <v>8</v>
      </c>
      <c r="I5" s="280">
        <v>9</v>
      </c>
    </row>
    <row r="6" spans="1:9" ht="15" customHeight="1">
      <c r="A6" s="546" t="s">
        <v>274</v>
      </c>
      <c r="B6" s="547"/>
      <c r="C6" s="547"/>
      <c r="D6" s="547"/>
      <c r="E6" s="547"/>
      <c r="F6" s="547"/>
      <c r="G6" s="547"/>
      <c r="H6" s="547"/>
      <c r="I6" s="548"/>
    </row>
    <row r="7" spans="1:9" ht="15" customHeight="1">
      <c r="A7" s="109" t="s">
        <v>275</v>
      </c>
      <c r="B7" s="109" t="s">
        <v>4</v>
      </c>
      <c r="C7" s="280">
        <v>6</v>
      </c>
      <c r="D7" s="310">
        <v>1179334</v>
      </c>
      <c r="E7" s="288">
        <v>0</v>
      </c>
      <c r="F7" s="169">
        <v>1179334</v>
      </c>
      <c r="G7" s="310">
        <v>870248</v>
      </c>
      <c r="H7" s="298">
        <v>0</v>
      </c>
      <c r="I7" s="121">
        <f>G7+H7</f>
        <v>870248</v>
      </c>
    </row>
    <row r="8" spans="1:9" ht="30" customHeight="1">
      <c r="A8" s="109">
        <v>2</v>
      </c>
      <c r="B8" s="109" t="s">
        <v>276</v>
      </c>
      <c r="C8" s="280"/>
      <c r="D8" s="288">
        <v>0</v>
      </c>
      <c r="E8" s="288">
        <v>0</v>
      </c>
      <c r="F8" s="288">
        <v>0</v>
      </c>
      <c r="G8" s="310">
        <v>21190</v>
      </c>
      <c r="H8" s="298">
        <v>0</v>
      </c>
      <c r="I8" s="121">
        <f t="shared" ref="I8:I14" si="0">G8+H8</f>
        <v>21190</v>
      </c>
    </row>
    <row r="9" spans="1:9" ht="15" customHeight="1">
      <c r="A9" s="109">
        <v>3</v>
      </c>
      <c r="B9" s="272" t="s">
        <v>277</v>
      </c>
      <c r="C9" s="280">
        <v>7</v>
      </c>
      <c r="D9" s="169">
        <v>7540</v>
      </c>
      <c r="E9" s="288">
        <v>0</v>
      </c>
      <c r="F9" s="169">
        <v>7540</v>
      </c>
      <c r="G9" s="310">
        <v>3685</v>
      </c>
      <c r="H9" s="298">
        <v>0</v>
      </c>
      <c r="I9" s="121">
        <f t="shared" si="0"/>
        <v>3685</v>
      </c>
    </row>
    <row r="10" spans="1:9" ht="15" customHeight="1">
      <c r="A10" s="109">
        <v>4</v>
      </c>
      <c r="B10" s="109" t="s">
        <v>6</v>
      </c>
      <c r="C10" s="280">
        <v>10</v>
      </c>
      <c r="D10" s="121">
        <v>766866.40091800003</v>
      </c>
      <c r="E10" s="121">
        <v>273570.22239000007</v>
      </c>
      <c r="F10" s="121">
        <v>1040436.6233080002</v>
      </c>
      <c r="G10" s="310">
        <v>1100282.797</v>
      </c>
      <c r="H10" s="308">
        <v>178097.58500000002</v>
      </c>
      <c r="I10" s="121">
        <f t="shared" si="0"/>
        <v>1278380.382</v>
      </c>
    </row>
    <row r="11" spans="1:9" ht="15" customHeight="1">
      <c r="A11" s="109">
        <v>5</v>
      </c>
      <c r="B11" s="109" t="s">
        <v>280</v>
      </c>
      <c r="C11" s="280">
        <v>16</v>
      </c>
      <c r="D11" s="288">
        <v>0</v>
      </c>
      <c r="E11" s="169">
        <v>24058</v>
      </c>
      <c r="F11" s="310">
        <f>E11</f>
        <v>24058</v>
      </c>
      <c r="G11" s="311">
        <v>0</v>
      </c>
      <c r="H11" s="308">
        <v>34910</v>
      </c>
      <c r="I11" s="121">
        <f t="shared" si="0"/>
        <v>34910</v>
      </c>
    </row>
    <row r="12" spans="1:9" ht="15" customHeight="1">
      <c r="A12" s="109">
        <v>6</v>
      </c>
      <c r="B12" s="109" t="s">
        <v>210</v>
      </c>
      <c r="C12" s="280">
        <v>17</v>
      </c>
      <c r="D12" s="121">
        <v>9342.6335199999994</v>
      </c>
      <c r="E12" s="121">
        <v>1599.5433800000001</v>
      </c>
      <c r="F12" s="121">
        <v>10942.176899999999</v>
      </c>
      <c r="G12" s="310">
        <f>10076.995-444</f>
        <v>9632.9950000000008</v>
      </c>
      <c r="H12" s="308">
        <v>194</v>
      </c>
      <c r="I12" s="121">
        <f t="shared" si="0"/>
        <v>9826.9950000000008</v>
      </c>
    </row>
    <row r="13" spans="1:9" ht="15" customHeight="1">
      <c r="A13" s="109">
        <v>7</v>
      </c>
      <c r="B13" s="109" t="s">
        <v>225</v>
      </c>
      <c r="C13" s="280">
        <v>18</v>
      </c>
      <c r="D13" s="121">
        <v>6038.8930799999998</v>
      </c>
      <c r="E13" s="121">
        <v>25736.330730000001</v>
      </c>
      <c r="F13" s="121">
        <v>31775.223810000003</v>
      </c>
      <c r="G13" s="310">
        <f>168.473+444</f>
        <v>612.47299999999996</v>
      </c>
      <c r="H13" s="298">
        <v>0</v>
      </c>
      <c r="I13" s="121">
        <f t="shared" si="0"/>
        <v>612.47299999999996</v>
      </c>
    </row>
    <row r="14" spans="1:9" ht="15" customHeight="1">
      <c r="A14" s="221">
        <v>8</v>
      </c>
      <c r="B14" s="109" t="s">
        <v>281</v>
      </c>
      <c r="C14" s="273"/>
      <c r="D14" s="301">
        <f>SUM(D7:D13)</f>
        <v>1969121.9275179999</v>
      </c>
      <c r="E14" s="301">
        <f t="shared" ref="E14:F14" si="1">SUM(E7:E13)</f>
        <v>324964.09650000004</v>
      </c>
      <c r="F14" s="301">
        <f t="shared" si="1"/>
        <v>2294086.0240179999</v>
      </c>
      <c r="G14" s="312">
        <f>SUM(G7:G13)</f>
        <v>2005651.2650000001</v>
      </c>
      <c r="H14" s="309">
        <f>SUM(H7:H13)</f>
        <v>213201.58500000002</v>
      </c>
      <c r="I14" s="121">
        <f t="shared" si="0"/>
        <v>2218852.85</v>
      </c>
    </row>
    <row r="15" spans="1:9" ht="15" customHeight="1">
      <c r="A15" s="498" t="s">
        <v>282</v>
      </c>
      <c r="B15" s="498"/>
      <c r="C15" s="498"/>
      <c r="D15" s="498"/>
      <c r="E15" s="498"/>
      <c r="F15" s="498"/>
      <c r="G15" s="498"/>
      <c r="H15" s="498"/>
      <c r="I15" s="498"/>
    </row>
    <row r="16" spans="1:9" ht="15" customHeight="1">
      <c r="A16" s="222">
        <v>9</v>
      </c>
      <c r="B16" s="109" t="s">
        <v>283</v>
      </c>
      <c r="C16" s="274">
        <v>20</v>
      </c>
      <c r="D16" s="169">
        <v>3</v>
      </c>
      <c r="E16" s="164">
        <v>0</v>
      </c>
      <c r="F16" s="121">
        <v>3</v>
      </c>
      <c r="G16" s="310">
        <v>20</v>
      </c>
      <c r="H16" s="298">
        <v>0</v>
      </c>
      <c r="I16" s="121">
        <f>G16+H16</f>
        <v>20</v>
      </c>
    </row>
    <row r="17" spans="1:9" ht="15" customHeight="1">
      <c r="A17" s="109">
        <v>10</v>
      </c>
      <c r="B17" s="109" t="s">
        <v>284</v>
      </c>
      <c r="C17" s="280">
        <v>21</v>
      </c>
      <c r="D17" s="121">
        <v>1836585</v>
      </c>
      <c r="E17" s="121">
        <v>59036</v>
      </c>
      <c r="F17" s="121">
        <v>1895621</v>
      </c>
      <c r="G17" s="310">
        <f>1847761.95+650</f>
        <v>1848411.95</v>
      </c>
      <c r="H17" s="308">
        <v>22216.816999999999</v>
      </c>
      <c r="I17" s="121">
        <f t="shared" ref="I17:I23" si="2">G17+H17</f>
        <v>1870628.767</v>
      </c>
    </row>
    <row r="18" spans="1:9" ht="15" customHeight="1">
      <c r="A18" s="276">
        <v>11</v>
      </c>
      <c r="B18" s="109" t="s">
        <v>285</v>
      </c>
      <c r="C18" s="280"/>
      <c r="D18" s="169">
        <f>1357-15</f>
        <v>1342</v>
      </c>
      <c r="E18" s="164">
        <v>0</v>
      </c>
      <c r="F18" s="121">
        <v>1342</v>
      </c>
      <c r="G18" s="310">
        <v>577</v>
      </c>
      <c r="H18" s="298">
        <v>0</v>
      </c>
      <c r="I18" s="121">
        <f t="shared" si="2"/>
        <v>577</v>
      </c>
    </row>
    <row r="19" spans="1:9" ht="15" customHeight="1">
      <c r="A19" s="109">
        <v>12</v>
      </c>
      <c r="B19" s="109" t="s">
        <v>9</v>
      </c>
      <c r="C19" s="280">
        <v>24</v>
      </c>
      <c r="D19" s="169">
        <v>39</v>
      </c>
      <c r="E19" s="164">
        <v>0</v>
      </c>
      <c r="F19" s="169">
        <v>39</v>
      </c>
      <c r="G19" s="311">
        <v>0</v>
      </c>
      <c r="H19" s="298">
        <v>0</v>
      </c>
      <c r="I19" s="298">
        <f t="shared" si="2"/>
        <v>0</v>
      </c>
    </row>
    <row r="20" spans="1:9" ht="15" customHeight="1">
      <c r="A20" s="109">
        <v>13</v>
      </c>
      <c r="B20" s="109" t="s">
        <v>286</v>
      </c>
      <c r="C20" s="280">
        <v>25</v>
      </c>
      <c r="D20" s="169">
        <v>18179</v>
      </c>
      <c r="E20" s="164">
        <v>0</v>
      </c>
      <c r="F20" s="121">
        <v>18179</v>
      </c>
      <c r="G20" s="310">
        <f>22239-650</f>
        <v>21589</v>
      </c>
      <c r="H20" s="298">
        <v>0</v>
      </c>
      <c r="I20" s="121">
        <f t="shared" si="2"/>
        <v>21589</v>
      </c>
    </row>
    <row r="21" spans="1:9" ht="15" customHeight="1">
      <c r="A21" s="109">
        <v>14</v>
      </c>
      <c r="B21" s="109" t="s">
        <v>287</v>
      </c>
      <c r="C21" s="280">
        <v>26</v>
      </c>
      <c r="D21" s="169">
        <f>8478+1+81</f>
        <v>8560</v>
      </c>
      <c r="E21" s="164">
        <v>0</v>
      </c>
      <c r="F21" s="121">
        <v>8560</v>
      </c>
      <c r="G21" s="310">
        <v>5865</v>
      </c>
      <c r="H21" s="298">
        <v>0</v>
      </c>
      <c r="I21" s="121">
        <f t="shared" si="2"/>
        <v>5865</v>
      </c>
    </row>
    <row r="22" spans="1:9" ht="15" customHeight="1">
      <c r="A22" s="109">
        <v>15</v>
      </c>
      <c r="B22" s="272" t="s">
        <v>10</v>
      </c>
      <c r="C22" s="280">
        <v>27</v>
      </c>
      <c r="D22" s="169">
        <v>425</v>
      </c>
      <c r="E22" s="164">
        <v>50000</v>
      </c>
      <c r="F22" s="121">
        <v>50425</v>
      </c>
      <c r="G22" s="310">
        <v>410.959</v>
      </c>
      <c r="H22" s="308">
        <v>50000</v>
      </c>
      <c r="I22" s="121">
        <f t="shared" si="2"/>
        <v>50410.959000000003</v>
      </c>
    </row>
    <row r="23" spans="1:9" ht="15" customHeight="1">
      <c r="A23" s="109">
        <v>16</v>
      </c>
      <c r="B23" s="109" t="s">
        <v>288</v>
      </c>
      <c r="C23" s="280"/>
      <c r="D23" s="301">
        <f>SUM(D16:D22)</f>
        <v>1865133</v>
      </c>
      <c r="E23" s="301">
        <f t="shared" ref="E23" si="3">SUM(E16:E22)</f>
        <v>109036</v>
      </c>
      <c r="F23" s="301">
        <f t="shared" ref="F23" si="4">SUM(F16:F22)</f>
        <v>1974169</v>
      </c>
      <c r="G23" s="313">
        <f>SUM(G16:G22)</f>
        <v>1876873.909</v>
      </c>
      <c r="H23" s="121">
        <f>SUM(H16:H22)</f>
        <v>72216.816999999995</v>
      </c>
      <c r="I23" s="121">
        <f t="shared" si="2"/>
        <v>1949090.726</v>
      </c>
    </row>
    <row r="25" spans="1:9" s="414" customFormat="1" ht="18.75" customHeight="1">
      <c r="A25" s="497" t="s">
        <v>664</v>
      </c>
      <c r="B25" s="497"/>
      <c r="C25" s="497"/>
      <c r="D25" s="497"/>
      <c r="E25" s="497"/>
      <c r="F25" s="497"/>
      <c r="G25" s="497"/>
      <c r="H25" s="497"/>
      <c r="I25" s="497"/>
    </row>
    <row r="26" spans="1:9" s="414" customFormat="1" ht="18.75" customHeight="1">
      <c r="A26" s="497" t="s">
        <v>665</v>
      </c>
      <c r="B26" s="497"/>
      <c r="C26" s="497"/>
      <c r="D26" s="497"/>
      <c r="E26" s="497"/>
      <c r="F26" s="497"/>
      <c r="G26" s="497"/>
      <c r="H26" s="497"/>
      <c r="I26" s="497"/>
    </row>
    <row r="49" spans="1:1">
      <c r="A49" s="151" t="s">
        <v>16</v>
      </c>
    </row>
    <row r="161" spans="4:4">
      <c r="D161" s="54"/>
    </row>
  </sheetData>
  <sheetProtection selectLockedCells="1" selectUnlockedCells="1"/>
  <mergeCells count="9">
    <mergeCell ref="A25:I25"/>
    <mergeCell ref="A26:I26"/>
    <mergeCell ref="A6:I6"/>
    <mergeCell ref="A15:I15"/>
    <mergeCell ref="A3:A4"/>
    <mergeCell ref="B3:B4"/>
    <mergeCell ref="C3:C4"/>
    <mergeCell ref="D3:F3"/>
    <mergeCell ref="G3:I3"/>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tabColor rgb="FFFFFF00"/>
  </sheetPr>
  <dimension ref="A1:D189"/>
  <sheetViews>
    <sheetView workbookViewId="0">
      <selection sqref="A1:D20"/>
    </sheetView>
  </sheetViews>
  <sheetFormatPr defaultColWidth="10.75" defaultRowHeight="12.75"/>
  <cols>
    <col min="1" max="1" width="5.875" style="80" customWidth="1"/>
    <col min="2" max="2" width="35.875" style="1" customWidth="1"/>
    <col min="3" max="3" width="10.75" style="1"/>
    <col min="4" max="4" width="11.875" style="1" customWidth="1"/>
    <col min="5" max="16384" width="10.75" style="1"/>
  </cols>
  <sheetData>
    <row r="1" spans="1:4" ht="23.25" customHeight="1">
      <c r="A1" s="38" t="s">
        <v>729</v>
      </c>
    </row>
    <row r="2" spans="1:4" ht="25.5" customHeight="1">
      <c r="A2" s="1"/>
      <c r="D2" s="71" t="s">
        <v>19</v>
      </c>
    </row>
    <row r="3" spans="1:4" ht="15" customHeight="1">
      <c r="A3" s="453" t="s">
        <v>114</v>
      </c>
      <c r="B3" s="453" t="s">
        <v>52</v>
      </c>
      <c r="C3" s="454" t="s">
        <v>629</v>
      </c>
      <c r="D3" s="454" t="s">
        <v>639</v>
      </c>
    </row>
    <row r="4" spans="1:4" ht="15" customHeight="1">
      <c r="A4" s="450">
        <v>1</v>
      </c>
      <c r="B4" s="450">
        <v>2</v>
      </c>
      <c r="C4" s="450">
        <v>3</v>
      </c>
      <c r="D4" s="450">
        <v>4</v>
      </c>
    </row>
    <row r="5" spans="1:4" ht="15" customHeight="1">
      <c r="A5" s="549" t="s">
        <v>289</v>
      </c>
      <c r="B5" s="549"/>
      <c r="C5" s="549"/>
      <c r="D5" s="549"/>
    </row>
    <row r="6" spans="1:4" ht="15" customHeight="1">
      <c r="A6" s="187">
        <v>1</v>
      </c>
      <c r="B6" s="420" t="s">
        <v>25</v>
      </c>
      <c r="C6" s="130">
        <v>426048.27023000002</v>
      </c>
      <c r="D6" s="130">
        <v>320547.72518000007</v>
      </c>
    </row>
    <row r="7" spans="1:4" ht="15" customHeight="1">
      <c r="A7" s="187">
        <v>2</v>
      </c>
      <c r="B7" s="420" t="s">
        <v>278</v>
      </c>
      <c r="C7" s="130">
        <v>6.1668900000076974</v>
      </c>
      <c r="D7" s="130">
        <v>282.50806999999423</v>
      </c>
    </row>
    <row r="8" spans="1:4" ht="15" customHeight="1">
      <c r="A8" s="187">
        <v>3</v>
      </c>
      <c r="B8" s="420" t="s">
        <v>290</v>
      </c>
      <c r="C8" s="130">
        <v>72021.727879999991</v>
      </c>
      <c r="D8" s="130">
        <v>65236.441140000003</v>
      </c>
    </row>
    <row r="9" spans="1:4" ht="30.75" customHeight="1">
      <c r="A9" s="187">
        <v>4</v>
      </c>
      <c r="B9" s="420" t="s">
        <v>545</v>
      </c>
      <c r="C9" s="130">
        <v>244.70568</v>
      </c>
      <c r="D9" s="130">
        <v>266.31488999999999</v>
      </c>
    </row>
    <row r="10" spans="1:4" ht="15" customHeight="1">
      <c r="A10" s="187">
        <v>5</v>
      </c>
      <c r="B10" s="420" t="s">
        <v>291</v>
      </c>
      <c r="C10" s="130">
        <v>4</v>
      </c>
      <c r="D10" s="314">
        <v>0</v>
      </c>
    </row>
    <row r="11" spans="1:4" ht="15" customHeight="1">
      <c r="A11" s="253">
        <v>6</v>
      </c>
      <c r="B11" s="420" t="s">
        <v>292</v>
      </c>
      <c r="C11" s="130">
        <f>SUM(C6:C10)</f>
        <v>498324.87068000005</v>
      </c>
      <c r="D11" s="130">
        <v>386332.98928000004</v>
      </c>
    </row>
    <row r="12" spans="1:4" ht="15" customHeight="1">
      <c r="A12" s="549" t="s">
        <v>293</v>
      </c>
      <c r="B12" s="549"/>
      <c r="C12" s="549"/>
      <c r="D12" s="549"/>
    </row>
    <row r="13" spans="1:4" ht="15" customHeight="1">
      <c r="A13" s="187">
        <v>7</v>
      </c>
      <c r="B13" s="420" t="s">
        <v>294</v>
      </c>
      <c r="C13" s="130">
        <v>-15364.3364</v>
      </c>
      <c r="D13" s="130">
        <v>-28980.995719999999</v>
      </c>
    </row>
    <row r="14" spans="1:4" ht="15" customHeight="1">
      <c r="A14" s="187">
        <v>8</v>
      </c>
      <c r="B14" s="101" t="s">
        <v>295</v>
      </c>
      <c r="C14" s="130">
        <v>-205796.66017000002</v>
      </c>
      <c r="D14" s="130">
        <v>-149212.92047999997</v>
      </c>
    </row>
    <row r="15" spans="1:4" ht="15" customHeight="1">
      <c r="A15" s="187">
        <v>9</v>
      </c>
      <c r="B15" s="420" t="s">
        <v>296</v>
      </c>
      <c r="C15" s="314">
        <v>0</v>
      </c>
      <c r="D15" s="130">
        <v>-4141.2395000000006</v>
      </c>
    </row>
    <row r="16" spans="1:4" ht="15" customHeight="1">
      <c r="A16" s="187">
        <v>10</v>
      </c>
      <c r="B16" s="420" t="s">
        <v>234</v>
      </c>
      <c r="C16" s="130">
        <v>-5837.7658299999994</v>
      </c>
      <c r="D16" s="130">
        <v>-7850.9667599999993</v>
      </c>
    </row>
    <row r="17" spans="1:4" ht="15" customHeight="1">
      <c r="A17" s="187">
        <v>11</v>
      </c>
      <c r="B17" s="420" t="s">
        <v>297</v>
      </c>
      <c r="C17" s="130">
        <v>-14.19192</v>
      </c>
      <c r="D17" s="130">
        <v>-722.05018999999993</v>
      </c>
    </row>
    <row r="18" spans="1:4" ht="15" customHeight="1">
      <c r="A18" s="187">
        <v>12</v>
      </c>
      <c r="B18" s="420" t="s">
        <v>298</v>
      </c>
      <c r="C18" s="130">
        <f>SUM(C13:C17)</f>
        <v>-227012.95432000002</v>
      </c>
      <c r="D18" s="130">
        <v>-190908.17264999999</v>
      </c>
    </row>
    <row r="19" spans="1:4" ht="15" customHeight="1">
      <c r="A19" s="253">
        <v>13</v>
      </c>
      <c r="B19" s="420" t="s">
        <v>299</v>
      </c>
      <c r="C19" s="411">
        <f>C11+C18</f>
        <v>271311.91636000003</v>
      </c>
      <c r="D19" s="130">
        <v>195424.81663000004</v>
      </c>
    </row>
    <row r="20" spans="1:4" ht="31.5" customHeight="1"/>
    <row r="21" spans="1:4">
      <c r="A21" s="1"/>
    </row>
    <row r="94" spans="1:1">
      <c r="A94" s="153" t="s">
        <v>16</v>
      </c>
    </row>
    <row r="189" spans="4:4">
      <c r="D189" s="54"/>
    </row>
  </sheetData>
  <sheetProtection selectLockedCells="1" selectUnlockedCells="1"/>
  <mergeCells count="2">
    <mergeCell ref="A5:D5"/>
    <mergeCell ref="A12:D1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tabColor rgb="FFFFFF00"/>
  </sheetPr>
  <dimension ref="A1:D197"/>
  <sheetViews>
    <sheetView workbookViewId="0">
      <selection sqref="A1:D17"/>
    </sheetView>
  </sheetViews>
  <sheetFormatPr defaultColWidth="10.75" defaultRowHeight="13.5"/>
  <cols>
    <col min="1" max="1" width="6.125" customWidth="1"/>
    <col min="2" max="2" width="35" customWidth="1"/>
  </cols>
  <sheetData>
    <row r="1" spans="1:4" ht="18.75" customHeight="1">
      <c r="A1" s="47"/>
      <c r="B1" s="1"/>
      <c r="C1" s="1"/>
      <c r="D1" s="1"/>
    </row>
    <row r="2" spans="1:4">
      <c r="A2" s="73" t="s">
        <v>730</v>
      </c>
      <c r="B2" s="38"/>
      <c r="C2" s="38"/>
      <c r="D2" s="38"/>
    </row>
    <row r="3" spans="1:4" ht="27" customHeight="1">
      <c r="A3" s="73"/>
      <c r="B3" s="38"/>
      <c r="C3" s="38"/>
      <c r="D3" s="412" t="s">
        <v>19</v>
      </c>
    </row>
    <row r="4" spans="1:4" ht="29.25" customHeight="1">
      <c r="A4" s="141" t="s">
        <v>114</v>
      </c>
      <c r="B4" s="141" t="s">
        <v>52</v>
      </c>
      <c r="C4" s="360" t="s">
        <v>629</v>
      </c>
      <c r="D4" s="360" t="s">
        <v>639</v>
      </c>
    </row>
    <row r="5" spans="1:4" ht="15" customHeight="1">
      <c r="A5" s="141">
        <v>1</v>
      </c>
      <c r="B5" s="141">
        <v>2</v>
      </c>
      <c r="C5" s="141">
        <v>3</v>
      </c>
      <c r="D5" s="141">
        <v>4</v>
      </c>
    </row>
    <row r="6" spans="1:4" ht="15" customHeight="1">
      <c r="A6" s="550" t="s">
        <v>300</v>
      </c>
      <c r="B6" s="550"/>
      <c r="C6" s="550"/>
      <c r="D6" s="550"/>
    </row>
    <row r="7" spans="1:4" ht="15" customHeight="1">
      <c r="A7" s="128">
        <v>1</v>
      </c>
      <c r="B7" s="142" t="s">
        <v>301</v>
      </c>
      <c r="C7" s="131">
        <v>104100</v>
      </c>
      <c r="D7" s="131">
        <v>83088.2552</v>
      </c>
    </row>
    <row r="8" spans="1:4" ht="15" customHeight="1">
      <c r="A8" s="128">
        <v>2</v>
      </c>
      <c r="B8" s="142" t="s">
        <v>291</v>
      </c>
      <c r="C8" s="131">
        <v>3448</v>
      </c>
      <c r="D8" s="131">
        <v>7364.7103200000001</v>
      </c>
    </row>
    <row r="9" spans="1:4" ht="15" customHeight="1">
      <c r="A9" s="128">
        <v>3</v>
      </c>
      <c r="B9" s="142" t="s">
        <v>302</v>
      </c>
      <c r="C9" s="131">
        <v>63</v>
      </c>
      <c r="D9" s="131">
        <v>83.876850000000005</v>
      </c>
    </row>
    <row r="10" spans="1:4" ht="15" customHeight="1">
      <c r="A10" s="128">
        <v>4</v>
      </c>
      <c r="B10" s="142" t="s">
        <v>303</v>
      </c>
      <c r="C10" s="131">
        <f>SUM(C7:C9)</f>
        <v>107611</v>
      </c>
      <c r="D10" s="131">
        <v>90536.842369999998</v>
      </c>
    </row>
    <row r="11" spans="1:4" ht="15" customHeight="1">
      <c r="A11" s="551" t="s">
        <v>304</v>
      </c>
      <c r="B11" s="551"/>
      <c r="C11" s="551"/>
      <c r="D11" s="551"/>
    </row>
    <row r="12" spans="1:4" ht="15" customHeight="1">
      <c r="A12" s="128">
        <v>5</v>
      </c>
      <c r="B12" s="142" t="s">
        <v>301</v>
      </c>
      <c r="C12" s="131">
        <v>-6592</v>
      </c>
      <c r="D12" s="131">
        <v>-7079.0503099999996</v>
      </c>
    </row>
    <row r="13" spans="1:4" ht="15" customHeight="1">
      <c r="A13" s="128">
        <v>6</v>
      </c>
      <c r="B13" s="142" t="s">
        <v>657</v>
      </c>
      <c r="C13" s="131">
        <v>-580</v>
      </c>
      <c r="D13" s="288">
        <v>0</v>
      </c>
    </row>
    <row r="14" spans="1:4" ht="15" customHeight="1">
      <c r="A14" s="128">
        <v>7</v>
      </c>
      <c r="B14" s="142" t="s">
        <v>291</v>
      </c>
      <c r="C14" s="131">
        <v>-68</v>
      </c>
      <c r="D14" s="131">
        <v>-186.51578000000001</v>
      </c>
    </row>
    <row r="15" spans="1:4" ht="15" customHeight="1">
      <c r="A15" s="142">
        <v>8</v>
      </c>
      <c r="B15" s="142" t="s">
        <v>305</v>
      </c>
      <c r="C15" s="131">
        <f>SUM(C12:C14)</f>
        <v>-7240</v>
      </c>
      <c r="D15" s="131">
        <v>-7265.5660899999993</v>
      </c>
    </row>
    <row r="16" spans="1:4" ht="15" customHeight="1">
      <c r="A16" s="142">
        <v>9</v>
      </c>
      <c r="B16" s="142" t="s">
        <v>306</v>
      </c>
      <c r="C16" s="131">
        <f>C10+C15</f>
        <v>100371</v>
      </c>
      <c r="D16" s="131">
        <v>83271.276280000005</v>
      </c>
    </row>
    <row r="17" spans="1:4">
      <c r="A17" s="143"/>
      <c r="B17" s="143"/>
      <c r="C17" s="143"/>
      <c r="D17" s="143"/>
    </row>
    <row r="102" spans="1:1">
      <c r="A102" s="151" t="s">
        <v>16</v>
      </c>
    </row>
    <row r="197" spans="4:4">
      <c r="D197" s="149"/>
    </row>
  </sheetData>
  <sheetProtection selectLockedCells="1" selectUnlockedCells="1"/>
  <mergeCells count="2">
    <mergeCell ref="A6:D6"/>
    <mergeCell ref="A11:D11"/>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D82"/>
  <sheetViews>
    <sheetView topLeftCell="A4" workbookViewId="0">
      <selection activeCell="A24" sqref="A24"/>
    </sheetView>
  </sheetViews>
  <sheetFormatPr defaultColWidth="10.75" defaultRowHeight="12.75"/>
  <cols>
    <col min="1" max="1" width="52.75" style="54" customWidth="1"/>
    <col min="2" max="2" width="9.125" style="54" customWidth="1"/>
    <col min="3" max="3" width="9.25" style="54" customWidth="1"/>
    <col min="4" max="4" width="11.625" style="54" bestFit="1" customWidth="1"/>
    <col min="5" max="16384" width="10.75" style="54"/>
  </cols>
  <sheetData>
    <row r="1" spans="1:4" ht="63.75" customHeight="1">
      <c r="A1" s="495" t="s">
        <v>631</v>
      </c>
      <c r="B1" s="495"/>
      <c r="C1" s="495"/>
      <c r="D1" s="495"/>
    </row>
    <row r="2" spans="1:4">
      <c r="A2" s="144"/>
      <c r="B2" s="144"/>
      <c r="C2" s="144"/>
      <c r="D2" s="144"/>
    </row>
    <row r="3" spans="1:4">
      <c r="D3" s="21" t="s">
        <v>19</v>
      </c>
    </row>
    <row r="4" spans="1:4" ht="43.5" customHeight="1">
      <c r="A4" s="98" t="s">
        <v>52</v>
      </c>
      <c r="B4" s="98" t="s">
        <v>53</v>
      </c>
      <c r="C4" s="374" t="s">
        <v>629</v>
      </c>
      <c r="D4" s="374" t="s">
        <v>630</v>
      </c>
    </row>
    <row r="5" spans="1:4" ht="15" customHeight="1">
      <c r="A5" s="98">
        <v>1</v>
      </c>
      <c r="B5" s="98">
        <v>2</v>
      </c>
      <c r="C5" s="98">
        <v>3</v>
      </c>
      <c r="D5" s="98">
        <v>4</v>
      </c>
    </row>
    <row r="6" spans="1:4" ht="15" customHeight="1">
      <c r="A6" s="101" t="s">
        <v>54</v>
      </c>
      <c r="B6" s="117">
        <v>31</v>
      </c>
      <c r="C6" s="105">
        <v>498325</v>
      </c>
      <c r="D6" s="105">
        <v>386333</v>
      </c>
    </row>
    <row r="7" spans="1:4" ht="15" customHeight="1">
      <c r="A7" s="101" t="s">
        <v>55</v>
      </c>
      <c r="B7" s="117">
        <v>31</v>
      </c>
      <c r="C7" s="105">
        <v>-227013</v>
      </c>
      <c r="D7" s="105">
        <v>-190908</v>
      </c>
    </row>
    <row r="8" spans="1:4" ht="15" customHeight="1">
      <c r="A8" s="119" t="s">
        <v>56</v>
      </c>
      <c r="B8" s="117"/>
      <c r="C8" s="171">
        <v>271312</v>
      </c>
      <c r="D8" s="171">
        <v>195425</v>
      </c>
    </row>
    <row r="9" spans="1:4" ht="15" customHeight="1">
      <c r="A9" s="101" t="s">
        <v>57</v>
      </c>
      <c r="B9" s="117">
        <v>32</v>
      </c>
      <c r="C9" s="105">
        <v>107611</v>
      </c>
      <c r="D9" s="105">
        <v>90537</v>
      </c>
    </row>
    <row r="10" spans="1:4" ht="15" customHeight="1">
      <c r="A10" s="101" t="s">
        <v>58</v>
      </c>
      <c r="B10" s="117">
        <v>32</v>
      </c>
      <c r="C10" s="105">
        <v>-7240</v>
      </c>
      <c r="D10" s="105">
        <v>-7266</v>
      </c>
    </row>
    <row r="11" spans="1:4" ht="15" customHeight="1">
      <c r="A11" s="101" t="s">
        <v>59</v>
      </c>
      <c r="B11" s="117"/>
      <c r="C11" s="105">
        <v>3856</v>
      </c>
      <c r="D11" s="105">
        <v>3685</v>
      </c>
    </row>
    <row r="12" spans="1:4" ht="15" customHeight="1">
      <c r="A12" s="101" t="s">
        <v>60</v>
      </c>
      <c r="B12" s="117"/>
      <c r="C12" s="105">
        <v>19735</v>
      </c>
      <c r="D12" s="105">
        <v>8829</v>
      </c>
    </row>
    <row r="13" spans="1:4" ht="15" customHeight="1">
      <c r="A13" s="101" t="s">
        <v>49</v>
      </c>
      <c r="B13" s="117"/>
      <c r="C13" s="105">
        <v>-37902</v>
      </c>
      <c r="D13" s="105">
        <v>2765</v>
      </c>
    </row>
    <row r="14" spans="1:4" ht="30" customHeight="1">
      <c r="A14" s="101" t="s">
        <v>61</v>
      </c>
      <c r="B14" s="117" t="s">
        <v>62</v>
      </c>
      <c r="C14" s="105">
        <v>-129986</v>
      </c>
      <c r="D14" s="105">
        <v>-36893</v>
      </c>
    </row>
    <row r="15" spans="1:4" ht="33.75" customHeight="1">
      <c r="A15" s="101" t="s">
        <v>63</v>
      </c>
      <c r="B15" s="117" t="s">
        <v>64</v>
      </c>
      <c r="C15" s="105">
        <v>-138</v>
      </c>
      <c r="D15" s="105">
        <v>-294</v>
      </c>
    </row>
    <row r="16" spans="1:4" ht="15" customHeight="1">
      <c r="A16" s="101" t="s">
        <v>65</v>
      </c>
      <c r="B16" s="117">
        <v>24</v>
      </c>
      <c r="C16" s="105">
        <v>-27</v>
      </c>
      <c r="D16" s="105">
        <v>3</v>
      </c>
    </row>
    <row r="17" spans="1:4" ht="15" customHeight="1">
      <c r="A17" s="101" t="s">
        <v>66</v>
      </c>
      <c r="B17" s="117">
        <v>33</v>
      </c>
      <c r="C17" s="105">
        <v>9355</v>
      </c>
      <c r="D17" s="105">
        <v>951</v>
      </c>
    </row>
    <row r="18" spans="1:4" ht="15" customHeight="1">
      <c r="A18" s="101" t="s">
        <v>67</v>
      </c>
      <c r="B18" s="117">
        <v>34</v>
      </c>
      <c r="C18" s="105">
        <v>-222003</v>
      </c>
      <c r="D18" s="105">
        <v>-242372</v>
      </c>
    </row>
    <row r="19" spans="1:4" ht="15" customHeight="1">
      <c r="A19" s="119" t="s">
        <v>68</v>
      </c>
      <c r="B19" s="117"/>
      <c r="C19" s="171">
        <v>14573</v>
      </c>
      <c r="D19" s="171">
        <v>15370</v>
      </c>
    </row>
    <row r="20" spans="1:4" ht="15" customHeight="1">
      <c r="A20" s="101" t="s">
        <v>69</v>
      </c>
      <c r="B20" s="117">
        <v>35</v>
      </c>
      <c r="C20" s="105">
        <f>-3956+2</f>
        <v>-3954</v>
      </c>
      <c r="D20" s="105">
        <v>-4456</v>
      </c>
    </row>
    <row r="21" spans="1:4" ht="15" customHeight="1">
      <c r="A21" s="101" t="s">
        <v>50</v>
      </c>
      <c r="B21" s="117"/>
      <c r="C21" s="105">
        <f>SUM(C19:C20)</f>
        <v>10619</v>
      </c>
      <c r="D21" s="105">
        <v>10915</v>
      </c>
    </row>
    <row r="22" spans="1:4" ht="15" customHeight="1">
      <c r="A22" s="119" t="s">
        <v>51</v>
      </c>
      <c r="B22" s="117"/>
      <c r="C22" s="171">
        <f>C21</f>
        <v>10619</v>
      </c>
      <c r="D22" s="171">
        <v>10915</v>
      </c>
    </row>
    <row r="23" spans="1:4" ht="15" customHeight="1">
      <c r="A23" s="101" t="s">
        <v>808</v>
      </c>
      <c r="B23" s="117"/>
      <c r="C23" s="236">
        <v>0.42</v>
      </c>
      <c r="D23" s="236">
        <v>0.43</v>
      </c>
    </row>
    <row r="25" spans="1:4" ht="12.75" customHeight="1">
      <c r="A25" s="339" t="s">
        <v>48</v>
      </c>
      <c r="B25" s="339"/>
      <c r="C25" s="339"/>
      <c r="D25" s="12"/>
    </row>
    <row r="26" spans="1:4" ht="12.75" customHeight="1">
      <c r="A26" s="339" t="s">
        <v>609</v>
      </c>
      <c r="B26" s="12"/>
      <c r="C26" s="12"/>
      <c r="D26" s="12"/>
    </row>
    <row r="27" spans="1:4" ht="24.75" customHeight="1">
      <c r="A27" s="11" t="s">
        <v>690</v>
      </c>
      <c r="B27" s="339"/>
      <c r="C27" s="339" t="s">
        <v>605</v>
      </c>
      <c r="D27" s="12"/>
    </row>
    <row r="28" spans="1:4" ht="50.25" customHeight="1">
      <c r="A28" s="11" t="s">
        <v>590</v>
      </c>
      <c r="B28" s="339"/>
      <c r="C28" s="339" t="s">
        <v>606</v>
      </c>
      <c r="D28" s="12"/>
    </row>
    <row r="29" spans="1:4" ht="12.75" customHeight="1">
      <c r="A29" s="339" t="s">
        <v>607</v>
      </c>
      <c r="B29" s="12"/>
      <c r="C29" s="12"/>
      <c r="D29" s="368" t="s">
        <v>505</v>
      </c>
    </row>
    <row r="30" spans="1:4" ht="12.75" customHeight="1">
      <c r="A30" s="339" t="s">
        <v>608</v>
      </c>
      <c r="B30" s="12"/>
      <c r="C30" s="12"/>
      <c r="D30" s="12"/>
    </row>
    <row r="31" spans="1:4" ht="12.75" customHeight="1">
      <c r="A31" s="12"/>
      <c r="B31" s="12"/>
      <c r="C31" s="12"/>
      <c r="D31" s="12"/>
    </row>
    <row r="32" spans="1:4">
      <c r="A32" s="12"/>
      <c r="B32" s="12"/>
      <c r="C32" s="12"/>
      <c r="D32" s="12"/>
    </row>
    <row r="33" spans="1:4" ht="12.75" customHeight="1">
      <c r="A33" s="494"/>
      <c r="B33" s="494"/>
      <c r="C33" s="144"/>
      <c r="D33" s="144"/>
    </row>
    <row r="34" spans="1:4" ht="12.75" customHeight="1">
      <c r="B34" s="74"/>
    </row>
    <row r="82" spans="1:1">
      <c r="A82" s="155" t="s">
        <v>16</v>
      </c>
    </row>
  </sheetData>
  <sheetProtection selectLockedCells="1" selectUnlockedCells="1"/>
  <mergeCells count="2">
    <mergeCell ref="A33:B33"/>
    <mergeCell ref="A1:D1"/>
  </mergeCells>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tabColor rgb="FFFFFF00"/>
  </sheetPr>
  <dimension ref="A2:E184"/>
  <sheetViews>
    <sheetView workbookViewId="0">
      <selection activeCell="B8" sqref="B8"/>
    </sheetView>
  </sheetViews>
  <sheetFormatPr defaultColWidth="10.75" defaultRowHeight="13.5"/>
  <cols>
    <col min="1" max="1" width="5.875" style="1" customWidth="1"/>
    <col min="2" max="2" width="39.5" style="1" customWidth="1"/>
    <col min="3" max="3" width="9.125" style="1" customWidth="1"/>
    <col min="4" max="5" width="9.375" style="1" customWidth="1"/>
  </cols>
  <sheetData>
    <row r="2" spans="1:5">
      <c r="A2" s="38" t="s">
        <v>731</v>
      </c>
      <c r="B2" s="38"/>
      <c r="C2" s="38"/>
      <c r="D2" s="38"/>
      <c r="E2" s="38"/>
    </row>
    <row r="3" spans="1:5" ht="21" customHeight="1">
      <c r="A3" s="38"/>
      <c r="B3" s="38"/>
      <c r="C3" s="38"/>
      <c r="D3" s="38"/>
      <c r="E3" s="412" t="s">
        <v>19</v>
      </c>
    </row>
    <row r="4" spans="1:5" ht="15" customHeight="1">
      <c r="A4" s="37" t="s">
        <v>124</v>
      </c>
      <c r="B4" s="78" t="s">
        <v>20</v>
      </c>
      <c r="C4" s="98" t="s">
        <v>21</v>
      </c>
      <c r="D4" s="360" t="s">
        <v>629</v>
      </c>
      <c r="E4" s="360" t="s">
        <v>639</v>
      </c>
    </row>
    <row r="5" spans="1:5" ht="15" customHeight="1">
      <c r="A5" s="135">
        <v>1</v>
      </c>
      <c r="B5" s="183">
        <v>2</v>
      </c>
      <c r="C5" s="230">
        <v>3</v>
      </c>
      <c r="D5" s="230">
        <v>4</v>
      </c>
      <c r="E5" s="230">
        <v>5</v>
      </c>
    </row>
    <row r="6" spans="1:5" ht="15" customHeight="1">
      <c r="A6" s="102">
        <v>1</v>
      </c>
      <c r="B6" s="132" t="s">
        <v>307</v>
      </c>
      <c r="C6" s="132"/>
      <c r="D6" s="116">
        <v>25</v>
      </c>
      <c r="E6" s="116">
        <v>8</v>
      </c>
    </row>
    <row r="7" spans="1:5" ht="15" customHeight="1">
      <c r="A7" s="102">
        <v>2</v>
      </c>
      <c r="B7" s="132" t="s">
        <v>308</v>
      </c>
      <c r="C7" s="132"/>
      <c r="D7" s="116">
        <v>646</v>
      </c>
      <c r="E7" s="116">
        <v>650</v>
      </c>
    </row>
    <row r="8" spans="1:5" ht="30.75" customHeight="1">
      <c r="A8" s="102">
        <v>3</v>
      </c>
      <c r="B8" s="210" t="s">
        <v>309</v>
      </c>
      <c r="C8" s="132"/>
      <c r="D8" s="116">
        <v>346</v>
      </c>
      <c r="E8" s="116">
        <v>47</v>
      </c>
    </row>
    <row r="9" spans="1:5" ht="15" customHeight="1">
      <c r="A9" s="102">
        <v>4</v>
      </c>
      <c r="B9" s="132" t="s">
        <v>658</v>
      </c>
      <c r="C9" s="132"/>
      <c r="D9" s="116">
        <v>93</v>
      </c>
      <c r="E9" s="116">
        <v>73</v>
      </c>
    </row>
    <row r="10" spans="1:5" ht="15" customHeight="1">
      <c r="A10" s="102">
        <v>5</v>
      </c>
      <c r="B10" s="132" t="s">
        <v>659</v>
      </c>
      <c r="C10" s="132"/>
      <c r="D10" s="116">
        <v>6767</v>
      </c>
      <c r="E10" s="288">
        <v>0</v>
      </c>
    </row>
    <row r="11" spans="1:5" ht="15" customHeight="1">
      <c r="A11" s="102">
        <v>6</v>
      </c>
      <c r="B11" s="101" t="s">
        <v>661</v>
      </c>
      <c r="C11" s="116"/>
      <c r="D11" s="116">
        <v>1258</v>
      </c>
      <c r="E11" s="288">
        <v>0</v>
      </c>
    </row>
    <row r="12" spans="1:5" ht="15" customHeight="1">
      <c r="A12" s="102">
        <v>7</v>
      </c>
      <c r="B12" s="132" t="s">
        <v>660</v>
      </c>
      <c r="C12" s="132"/>
      <c r="D12" s="116">
        <v>155</v>
      </c>
      <c r="E12" s="116">
        <v>14</v>
      </c>
    </row>
    <row r="13" spans="1:5" ht="15" customHeight="1">
      <c r="A13" s="102">
        <v>8</v>
      </c>
      <c r="B13" s="132" t="s">
        <v>165</v>
      </c>
      <c r="C13" s="132"/>
      <c r="D13" s="116">
        <v>65</v>
      </c>
      <c r="E13" s="116">
        <v>158.90968999999998</v>
      </c>
    </row>
    <row r="14" spans="1:5" ht="15" customHeight="1">
      <c r="A14" s="102">
        <v>9</v>
      </c>
      <c r="B14" s="101" t="s">
        <v>310</v>
      </c>
      <c r="C14" s="101"/>
      <c r="D14" s="116">
        <f>SUM(D6:D13)</f>
        <v>9355</v>
      </c>
      <c r="E14" s="116">
        <f>SUM(E6:E13)</f>
        <v>950.90968999999996</v>
      </c>
    </row>
    <row r="89" spans="1:1">
      <c r="A89" s="151" t="s">
        <v>16</v>
      </c>
    </row>
    <row r="184" spans="4:4">
      <c r="D184" s="54"/>
    </row>
  </sheetData>
  <sheetProtection selectLockedCells="1" selectUnlockedCells="1"/>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rgb="FFFFFF00"/>
  </sheetPr>
  <dimension ref="A1:E82"/>
  <sheetViews>
    <sheetView workbookViewId="0">
      <selection sqref="A1:E14"/>
    </sheetView>
  </sheetViews>
  <sheetFormatPr defaultColWidth="10.75" defaultRowHeight="13.5"/>
  <cols>
    <col min="1" max="1" width="5.75" style="54" customWidth="1"/>
    <col min="2" max="2" width="42.375" style="54" customWidth="1"/>
    <col min="3" max="3" width="8.125" style="54" customWidth="1"/>
    <col min="4" max="5" width="12.625" style="54" customWidth="1"/>
    <col min="6" max="6" width="33.625" style="149" customWidth="1"/>
    <col min="7" max="16384" width="10.75" style="149"/>
  </cols>
  <sheetData>
    <row r="1" spans="1:5" ht="21" customHeight="1"/>
    <row r="2" spans="1:5">
      <c r="A2" s="158" t="s">
        <v>732</v>
      </c>
      <c r="B2" s="158"/>
      <c r="C2" s="158"/>
      <c r="D2" s="158"/>
      <c r="E2" s="158"/>
    </row>
    <row r="3" spans="1:5" ht="24" customHeight="1">
      <c r="A3" s="158"/>
      <c r="B3" s="158"/>
      <c r="C3" s="158"/>
      <c r="D3" s="158"/>
      <c r="E3" s="412" t="s">
        <v>19</v>
      </c>
    </row>
    <row r="4" spans="1:5" ht="15" customHeight="1">
      <c r="A4" s="37" t="s">
        <v>124</v>
      </c>
      <c r="B4" s="37" t="s">
        <v>20</v>
      </c>
      <c r="C4" s="37" t="s">
        <v>21</v>
      </c>
      <c r="D4" s="360" t="s">
        <v>629</v>
      </c>
      <c r="E4" s="360" t="s">
        <v>639</v>
      </c>
    </row>
    <row r="5" spans="1:5" ht="15" customHeight="1">
      <c r="A5" s="37">
        <v>1</v>
      </c>
      <c r="B5" s="37">
        <v>2</v>
      </c>
      <c r="C5" s="37">
        <v>3</v>
      </c>
      <c r="D5" s="78">
        <v>4</v>
      </c>
      <c r="E5" s="98">
        <v>5</v>
      </c>
    </row>
    <row r="6" spans="1:5" ht="15" customHeight="1">
      <c r="A6" s="33">
        <v>1</v>
      </c>
      <c r="B6" s="40" t="s">
        <v>311</v>
      </c>
      <c r="C6" s="40"/>
      <c r="D6" s="131">
        <v>-116883.95438</v>
      </c>
      <c r="E6" s="131">
        <v>-148548.27183000001</v>
      </c>
    </row>
    <row r="7" spans="1:5" ht="15" customHeight="1">
      <c r="A7" s="33">
        <v>2</v>
      </c>
      <c r="B7" s="40" t="s">
        <v>312</v>
      </c>
      <c r="C7" s="40"/>
      <c r="D7" s="131">
        <v>-11495.53449</v>
      </c>
      <c r="E7" s="131">
        <v>-11007.377119999999</v>
      </c>
    </row>
    <row r="8" spans="1:5" ht="45" customHeight="1">
      <c r="A8" s="33">
        <v>3</v>
      </c>
      <c r="B8" s="40" t="s">
        <v>313</v>
      </c>
      <c r="C8" s="40"/>
      <c r="D8" s="131">
        <v>-13505.09798</v>
      </c>
      <c r="E8" s="131">
        <v>-14269.47416</v>
      </c>
    </row>
    <row r="9" spans="1:5" ht="15" customHeight="1">
      <c r="A9" s="33">
        <v>4</v>
      </c>
      <c r="B9" s="40" t="s">
        <v>314</v>
      </c>
      <c r="C9" s="40"/>
      <c r="D9" s="131">
        <v>-34701.6705</v>
      </c>
      <c r="E9" s="131">
        <v>-39945.054979999994</v>
      </c>
    </row>
    <row r="10" spans="1:5" ht="15" customHeight="1">
      <c r="A10" s="33">
        <v>5</v>
      </c>
      <c r="B10" s="40" t="s">
        <v>315</v>
      </c>
      <c r="C10" s="40"/>
      <c r="D10" s="131">
        <v>-104.03261000000001</v>
      </c>
      <c r="E10" s="131">
        <v>-370.76039000000003</v>
      </c>
    </row>
    <row r="11" spans="1:5" ht="15" customHeight="1">
      <c r="A11" s="33">
        <v>6</v>
      </c>
      <c r="B11" s="40" t="s">
        <v>316</v>
      </c>
      <c r="C11" s="40"/>
      <c r="D11" s="131">
        <v>-1477.3717199999999</v>
      </c>
      <c r="E11" s="131">
        <v>-2929.7835</v>
      </c>
    </row>
    <row r="12" spans="1:5" ht="15" customHeight="1">
      <c r="A12" s="33">
        <v>7</v>
      </c>
      <c r="B12" s="40" t="s">
        <v>317</v>
      </c>
      <c r="C12" s="40"/>
      <c r="D12" s="131">
        <v>-50.006720000000001</v>
      </c>
      <c r="E12" s="131">
        <v>-295.66540000000003</v>
      </c>
    </row>
    <row r="13" spans="1:5" ht="15" customHeight="1">
      <c r="A13" s="33">
        <v>8</v>
      </c>
      <c r="B13" s="40" t="s">
        <v>318</v>
      </c>
      <c r="C13" s="40"/>
      <c r="D13" s="131">
        <v>-2734.4407299999998</v>
      </c>
      <c r="E13" s="131">
        <v>-2876.6801700000001</v>
      </c>
    </row>
    <row r="14" spans="1:5" ht="30" customHeight="1">
      <c r="A14" s="33">
        <v>9</v>
      </c>
      <c r="B14" s="40" t="s">
        <v>319</v>
      </c>
      <c r="C14" s="40"/>
      <c r="D14" s="131">
        <v>-20919.385249999999</v>
      </c>
      <c r="E14" s="131">
        <v>-15998.800569999999</v>
      </c>
    </row>
    <row r="15" spans="1:5" ht="15" customHeight="1">
      <c r="A15" s="33">
        <v>10</v>
      </c>
      <c r="B15" s="40" t="s">
        <v>662</v>
      </c>
      <c r="C15" s="40"/>
      <c r="D15" s="131">
        <v>-2300</v>
      </c>
      <c r="E15" s="131">
        <v>-1048</v>
      </c>
    </row>
    <row r="16" spans="1:5" ht="15" customHeight="1">
      <c r="A16" s="33">
        <v>11</v>
      </c>
      <c r="B16" s="40" t="s">
        <v>663</v>
      </c>
      <c r="C16" s="40"/>
      <c r="D16" s="131">
        <v>-12537.62558</v>
      </c>
      <c r="E16" s="131"/>
    </row>
    <row r="17" spans="1:5" ht="15" customHeight="1">
      <c r="A17" s="33">
        <v>12</v>
      </c>
      <c r="B17" s="40" t="s">
        <v>165</v>
      </c>
      <c r="C17" s="40"/>
      <c r="D17" s="131">
        <v>-5293.4458699999959</v>
      </c>
      <c r="E17" s="131">
        <v>-5082</v>
      </c>
    </row>
    <row r="18" spans="1:5" ht="15" customHeight="1">
      <c r="A18" s="33">
        <v>13</v>
      </c>
      <c r="B18" s="40" t="s">
        <v>320</v>
      </c>
      <c r="C18" s="40"/>
      <c r="D18" s="131">
        <f>SUM(D6:D17)</f>
        <v>-222002.56582999998</v>
      </c>
      <c r="E18" s="131">
        <f>SUM(E6:E17)</f>
        <v>-242371.86812</v>
      </c>
    </row>
    <row r="23" spans="1:5">
      <c r="E23" s="131"/>
    </row>
    <row r="82" spans="1:1">
      <c r="A82" s="155" t="s">
        <v>16</v>
      </c>
    </row>
  </sheetData>
  <sheetProtection selectLockedCells="1" selectUnlockedCells="1"/>
  <pageMargins left="0.78740157480314965" right="0.15748031496062992" top="0.39370078740157483" bottom="0.27559055118110237" header="0.19685039370078741" footer="0.19685039370078741"/>
  <pageSetup paperSize="9"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rgb="FFFFFF00"/>
  </sheetPr>
  <dimension ref="A2:D203"/>
  <sheetViews>
    <sheetView workbookViewId="0">
      <selection activeCell="B6" sqref="B6:B12"/>
    </sheetView>
  </sheetViews>
  <sheetFormatPr defaultColWidth="10.75" defaultRowHeight="13.5"/>
  <cols>
    <col min="1" max="1" width="6.875" style="1" customWidth="1"/>
    <col min="2" max="2" width="44.5" style="1" customWidth="1"/>
    <col min="3" max="3" width="8.5" style="1" customWidth="1"/>
    <col min="4" max="4" width="9.125" style="1" customWidth="1"/>
    <col min="5" max="5" width="39.375" customWidth="1"/>
  </cols>
  <sheetData>
    <row r="2" spans="1:4">
      <c r="A2" s="38" t="s">
        <v>733</v>
      </c>
      <c r="B2" s="38"/>
      <c r="C2" s="38"/>
      <c r="D2" s="38"/>
    </row>
    <row r="3" spans="1:4">
      <c r="A3" s="38"/>
      <c r="B3" s="38"/>
      <c r="C3" s="38"/>
      <c r="D3" s="38"/>
    </row>
    <row r="4" spans="1:4">
      <c r="A4" s="1" t="s">
        <v>734</v>
      </c>
      <c r="B4" s="38"/>
      <c r="C4" s="38"/>
      <c r="D4" s="38"/>
    </row>
    <row r="5" spans="1:4">
      <c r="A5" s="38"/>
      <c r="B5" s="38"/>
      <c r="C5" s="38"/>
      <c r="D5" s="67" t="s">
        <v>19</v>
      </c>
    </row>
    <row r="6" spans="1:4" ht="15" customHeight="1">
      <c r="A6" s="37" t="s">
        <v>124</v>
      </c>
      <c r="B6" s="37" t="s">
        <v>20</v>
      </c>
      <c r="C6" s="360" t="s">
        <v>629</v>
      </c>
      <c r="D6" s="360" t="s">
        <v>639</v>
      </c>
    </row>
    <row r="7" spans="1:4" ht="15" customHeight="1">
      <c r="A7" s="37">
        <v>1</v>
      </c>
      <c r="B7" s="37">
        <v>2</v>
      </c>
      <c r="C7" s="78">
        <v>3</v>
      </c>
      <c r="D7" s="98">
        <v>4</v>
      </c>
    </row>
    <row r="8" spans="1:4" ht="15" customHeight="1">
      <c r="A8" s="33">
        <v>1</v>
      </c>
      <c r="B8" s="40" t="s">
        <v>321</v>
      </c>
      <c r="C8" s="237">
        <v>-3189</v>
      </c>
      <c r="D8" s="237">
        <v>-3859.4590600000001</v>
      </c>
    </row>
    <row r="9" spans="1:4" ht="15" customHeight="1">
      <c r="A9" s="33">
        <v>2</v>
      </c>
      <c r="B9" s="40" t="s">
        <v>322</v>
      </c>
      <c r="C9" s="237">
        <v>-765</v>
      </c>
      <c r="D9" s="237">
        <v>-597</v>
      </c>
    </row>
    <row r="10" spans="1:4" ht="15" customHeight="1">
      <c r="A10" s="33" t="s">
        <v>2</v>
      </c>
      <c r="B10" s="40" t="s">
        <v>323</v>
      </c>
      <c r="C10" s="237">
        <v>-694</v>
      </c>
      <c r="D10" s="237">
        <v>-593</v>
      </c>
    </row>
    <row r="11" spans="1:4" ht="15" customHeight="1">
      <c r="A11" s="33" t="s">
        <v>3</v>
      </c>
      <c r="B11" s="40" t="s">
        <v>324</v>
      </c>
      <c r="C11" s="237">
        <v>-71</v>
      </c>
      <c r="D11" s="237">
        <v>-4</v>
      </c>
    </row>
    <row r="12" spans="1:4" ht="15" customHeight="1">
      <c r="A12" s="33">
        <v>3</v>
      </c>
      <c r="B12" s="40" t="s">
        <v>325</v>
      </c>
      <c r="C12" s="237">
        <v>-3954</v>
      </c>
      <c r="D12" s="237">
        <v>-4456</v>
      </c>
    </row>
    <row r="13" spans="1:4">
      <c r="C13" s="1" t="s">
        <v>505</v>
      </c>
      <c r="D13" s="1" t="s">
        <v>505</v>
      </c>
    </row>
    <row r="108" spans="1:1">
      <c r="A108" s="151" t="s">
        <v>16</v>
      </c>
    </row>
    <row r="203" spans="4:4">
      <c r="D203" s="54"/>
    </row>
  </sheetData>
  <sheetProtection selectLockedCells="1" selectUnlockedCells="1"/>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tabColor rgb="FFFFFF00"/>
  </sheetPr>
  <dimension ref="A2:F103"/>
  <sheetViews>
    <sheetView zoomScale="99" zoomScaleNormal="99" workbookViewId="0">
      <selection activeCell="F5" sqref="F5"/>
    </sheetView>
  </sheetViews>
  <sheetFormatPr defaultColWidth="10.75" defaultRowHeight="13.5"/>
  <cols>
    <col min="1" max="1" width="4.75" style="1" customWidth="1"/>
    <col min="2" max="2" width="41.125" style="1" customWidth="1"/>
    <col min="3" max="4" width="11.75" style="1" customWidth="1"/>
    <col min="5" max="5" width="12.125" style="1" customWidth="1"/>
  </cols>
  <sheetData>
    <row r="2" spans="1:6" ht="46.5" customHeight="1">
      <c r="A2" s="493" t="s">
        <v>735</v>
      </c>
      <c r="B2" s="493"/>
      <c r="C2" s="493"/>
      <c r="D2" s="493"/>
      <c r="E2" s="38"/>
    </row>
    <row r="3" spans="1:6">
      <c r="E3" s="67" t="s">
        <v>19</v>
      </c>
    </row>
    <row r="4" spans="1:6" ht="56.25" customHeight="1">
      <c r="A4" s="208" t="s">
        <v>124</v>
      </c>
      <c r="B4" s="112" t="s">
        <v>52</v>
      </c>
      <c r="C4" s="112" t="s">
        <v>668</v>
      </c>
      <c r="D4" s="112" t="s">
        <v>326</v>
      </c>
      <c r="E4" s="112" t="s">
        <v>636</v>
      </c>
    </row>
    <row r="5" spans="1:6">
      <c r="A5" s="137">
        <v>1</v>
      </c>
      <c r="B5" s="94">
        <v>2</v>
      </c>
      <c r="C5" s="94">
        <v>3</v>
      </c>
      <c r="D5" s="94">
        <v>4</v>
      </c>
      <c r="E5" s="94">
        <v>5</v>
      </c>
    </row>
    <row r="6" spans="1:6" ht="66" customHeight="1">
      <c r="A6" s="145">
        <v>1</v>
      </c>
      <c r="B6" s="104" t="s">
        <v>327</v>
      </c>
      <c r="C6" s="237">
        <v>-3604</v>
      </c>
      <c r="D6" s="237">
        <f>D7</f>
        <v>-3855</v>
      </c>
      <c r="E6" s="237">
        <f>SUM(C6:D6)</f>
        <v>-7459</v>
      </c>
    </row>
    <row r="7" spans="1:6" ht="15" customHeight="1">
      <c r="A7" s="424" t="s">
        <v>0</v>
      </c>
      <c r="B7" s="104" t="s">
        <v>328</v>
      </c>
      <c r="C7" s="237">
        <v>-3685</v>
      </c>
      <c r="D7" s="237">
        <v>-3855</v>
      </c>
      <c r="E7" s="237">
        <v>-7540</v>
      </c>
      <c r="F7" s="59"/>
    </row>
    <row r="8" spans="1:6">
      <c r="A8" s="425" t="s">
        <v>1</v>
      </c>
      <c r="B8" s="104" t="s">
        <v>291</v>
      </c>
      <c r="C8" s="237">
        <v>81</v>
      </c>
      <c r="D8" s="111" t="s">
        <v>24</v>
      </c>
      <c r="E8" s="237">
        <f>SUM(C8:D8)</f>
        <v>81</v>
      </c>
      <c r="F8" s="59"/>
    </row>
    <row r="9" spans="1:6" ht="30" customHeight="1">
      <c r="A9" s="145">
        <v>2</v>
      </c>
      <c r="B9" s="104" t="s">
        <v>330</v>
      </c>
      <c r="C9" s="237">
        <v>-577</v>
      </c>
      <c r="D9" s="237">
        <f>D10+D11</f>
        <v>-765</v>
      </c>
      <c r="E9" s="237">
        <f>SUM(C9:D9)</f>
        <v>-1342</v>
      </c>
      <c r="F9" s="59" t="s">
        <v>505</v>
      </c>
    </row>
    <row r="10" spans="1:6" ht="15" customHeight="1">
      <c r="A10" s="145">
        <v>3</v>
      </c>
      <c r="B10" s="104" t="s">
        <v>331</v>
      </c>
      <c r="C10" s="237">
        <v>13</v>
      </c>
      <c r="D10" s="111">
        <v>2</v>
      </c>
      <c r="E10" s="237">
        <f>SUM(C10:D10)</f>
        <v>15</v>
      </c>
    </row>
    <row r="11" spans="1:6" ht="17.25" customHeight="1">
      <c r="A11" s="145">
        <v>4</v>
      </c>
      <c r="B11" s="104" t="s">
        <v>332</v>
      </c>
      <c r="C11" s="237">
        <v>-590</v>
      </c>
      <c r="D11" s="237">
        <v>-767</v>
      </c>
      <c r="E11" s="237">
        <v>-1357</v>
      </c>
    </row>
    <row r="12" spans="1:6">
      <c r="A12"/>
      <c r="B12"/>
      <c r="C12"/>
      <c r="D12"/>
      <c r="E12"/>
    </row>
    <row r="13" spans="1:6">
      <c r="A13"/>
      <c r="B13"/>
      <c r="C13"/>
      <c r="D13"/>
      <c r="E13"/>
    </row>
    <row r="14" spans="1:6" ht="18" customHeight="1">
      <c r="A14" s="552" t="s">
        <v>603</v>
      </c>
      <c r="B14" s="552"/>
      <c r="C14" s="552"/>
      <c r="D14" s="552"/>
      <c r="E14" s="252"/>
    </row>
    <row r="15" spans="1:6" ht="19.5" customHeight="1">
      <c r="A15" s="552" t="s">
        <v>604</v>
      </c>
      <c r="B15" s="552"/>
      <c r="C15" s="552"/>
      <c r="D15" s="552"/>
    </row>
    <row r="103" spans="1:1">
      <c r="A103" s="151" t="s">
        <v>16</v>
      </c>
    </row>
  </sheetData>
  <sheetProtection selectLockedCells="1" selectUnlockedCells="1"/>
  <mergeCells count="3">
    <mergeCell ref="A2:D2"/>
    <mergeCell ref="A14:D14"/>
    <mergeCell ref="A15:D15"/>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sheetPr>
    <tabColor rgb="FFFFFF00"/>
  </sheetPr>
  <dimension ref="A2:F85"/>
  <sheetViews>
    <sheetView workbookViewId="0">
      <selection sqref="A1:E15"/>
    </sheetView>
  </sheetViews>
  <sheetFormatPr defaultColWidth="10.75" defaultRowHeight="13.5"/>
  <cols>
    <col min="1" max="1" width="5.625" style="1" customWidth="1"/>
    <col min="2" max="2" width="39.75" style="1" customWidth="1"/>
    <col min="3" max="3" width="12.125" style="1" customWidth="1"/>
    <col min="4" max="4" width="11" style="1" customWidth="1"/>
    <col min="5" max="5" width="12.375" style="1" customWidth="1"/>
  </cols>
  <sheetData>
    <row r="2" spans="1:6" ht="30" customHeight="1">
      <c r="A2" s="493" t="s">
        <v>736</v>
      </c>
      <c r="B2" s="493"/>
      <c r="C2" s="493"/>
      <c r="D2" s="493"/>
      <c r="E2" s="493"/>
    </row>
    <row r="3" spans="1:6">
      <c r="E3" s="67" t="s">
        <v>19</v>
      </c>
    </row>
    <row r="4" spans="1:6" ht="69.75" customHeight="1">
      <c r="A4" s="112" t="s">
        <v>124</v>
      </c>
      <c r="B4" s="112" t="s">
        <v>52</v>
      </c>
      <c r="C4" s="112" t="s">
        <v>244</v>
      </c>
      <c r="D4" s="112" t="s">
        <v>326</v>
      </c>
      <c r="E4" s="112" t="s">
        <v>248</v>
      </c>
    </row>
    <row r="5" spans="1:6" ht="15" customHeight="1">
      <c r="A5" s="415">
        <v>1</v>
      </c>
      <c r="B5" s="94">
        <v>2</v>
      </c>
      <c r="C5" s="94">
        <v>3</v>
      </c>
      <c r="D5" s="94">
        <v>4</v>
      </c>
      <c r="E5" s="94">
        <v>5</v>
      </c>
    </row>
    <row r="6" spans="1:6" ht="55.5" customHeight="1">
      <c r="A6" s="145">
        <v>1</v>
      </c>
      <c r="B6" s="104" t="s">
        <v>327</v>
      </c>
      <c r="C6" s="237">
        <v>95</v>
      </c>
      <c r="D6" s="237">
        <f>SUM(D7:D8)</f>
        <v>-3699</v>
      </c>
      <c r="E6" s="237">
        <f t="shared" ref="E6:E11" si="0">SUM(C6:D6)</f>
        <v>-3604</v>
      </c>
    </row>
    <row r="7" spans="1:6" ht="15" customHeight="1">
      <c r="A7" s="424" t="s">
        <v>0</v>
      </c>
      <c r="B7" s="104" t="s">
        <v>328</v>
      </c>
      <c r="C7" s="237" t="s">
        <v>24</v>
      </c>
      <c r="D7" s="237">
        <v>-3685</v>
      </c>
      <c r="E7" s="237">
        <f t="shared" si="0"/>
        <v>-3685</v>
      </c>
      <c r="F7" s="59"/>
    </row>
    <row r="8" spans="1:6" ht="15" customHeight="1">
      <c r="A8" s="425" t="s">
        <v>1</v>
      </c>
      <c r="B8" s="104" t="s">
        <v>291</v>
      </c>
      <c r="C8" s="237">
        <v>95</v>
      </c>
      <c r="D8" s="237">
        <v>-14</v>
      </c>
      <c r="E8" s="237">
        <f t="shared" si="0"/>
        <v>81</v>
      </c>
      <c r="F8" s="59"/>
    </row>
    <row r="9" spans="1:6" ht="30" customHeight="1">
      <c r="A9" s="145">
        <v>2</v>
      </c>
      <c r="B9" s="104" t="s">
        <v>330</v>
      </c>
      <c r="C9" s="237">
        <v>20</v>
      </c>
      <c r="D9" s="237">
        <f>SUM(D10:D11)</f>
        <v>-597</v>
      </c>
      <c r="E9" s="237">
        <f t="shared" si="0"/>
        <v>-577</v>
      </c>
    </row>
    <row r="10" spans="1:6" ht="15" customHeight="1">
      <c r="A10" s="145">
        <v>3</v>
      </c>
      <c r="B10" s="251" t="s">
        <v>546</v>
      </c>
      <c r="C10" s="237">
        <v>20</v>
      </c>
      <c r="D10" s="237">
        <v>-7</v>
      </c>
      <c r="E10" s="237">
        <f t="shared" si="0"/>
        <v>13</v>
      </c>
    </row>
    <row r="11" spans="1:6" ht="18" customHeight="1">
      <c r="A11" s="145">
        <v>4</v>
      </c>
      <c r="B11" s="251" t="s">
        <v>547</v>
      </c>
      <c r="C11" s="237" t="s">
        <v>24</v>
      </c>
      <c r="D11" s="237">
        <v>-590</v>
      </c>
      <c r="E11" s="237">
        <f t="shared" si="0"/>
        <v>-590</v>
      </c>
    </row>
    <row r="12" spans="1:6">
      <c r="A12"/>
      <c r="B12"/>
      <c r="C12"/>
      <c r="D12"/>
      <c r="E12"/>
    </row>
    <row r="13" spans="1:6" ht="18" customHeight="1">
      <c r="A13" s="552" t="s">
        <v>563</v>
      </c>
      <c r="B13" s="552"/>
      <c r="C13" s="552"/>
      <c r="D13" s="552"/>
      <c r="E13" s="252"/>
    </row>
    <row r="14" spans="1:6" ht="19.5" customHeight="1">
      <c r="A14" s="552" t="s">
        <v>564</v>
      </c>
      <c r="B14" s="552"/>
      <c r="C14" s="552"/>
      <c r="D14" s="552"/>
    </row>
    <row r="85" spans="1:1">
      <c r="A85" s="151" t="s">
        <v>16</v>
      </c>
    </row>
  </sheetData>
  <sheetProtection selectLockedCells="1" selectUnlockedCells="1"/>
  <mergeCells count="3">
    <mergeCell ref="A2:E2"/>
    <mergeCell ref="A13:D13"/>
    <mergeCell ref="A14:D14"/>
  </mergeCells>
  <pageMargins left="0.78740157480314965" right="0.15748031496062992" top="0.39370078740157483" bottom="0.27559055118110237" header="0.15748031496062992" footer="0.19685039370078741"/>
  <pageSetup paperSize="9" firstPageNumber="0" pageOrder="overThenDown"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tabColor rgb="FFFFFF00"/>
  </sheetPr>
  <dimension ref="A1:E200"/>
  <sheetViews>
    <sheetView workbookViewId="0">
      <selection activeCell="B11" sqref="B11"/>
    </sheetView>
  </sheetViews>
  <sheetFormatPr defaultColWidth="10.75" defaultRowHeight="13.5"/>
  <cols>
    <col min="1" max="1" width="7.375" customWidth="1"/>
    <col min="2" max="2" width="35.375" customWidth="1"/>
    <col min="5" max="5" width="13.625" customWidth="1"/>
    <col min="6" max="6" width="49.25" customWidth="1"/>
  </cols>
  <sheetData>
    <row r="1" spans="1:5">
      <c r="A1" s="1"/>
      <c r="B1" s="1"/>
      <c r="C1" s="1"/>
      <c r="D1" s="1"/>
      <c r="E1" s="1"/>
    </row>
    <row r="2" spans="1:5" ht="18.75" customHeight="1">
      <c r="A2" s="553" t="s">
        <v>737</v>
      </c>
      <c r="B2" s="553"/>
      <c r="C2" s="553"/>
      <c r="D2" s="553"/>
      <c r="E2" s="38"/>
    </row>
    <row r="3" spans="1:5" ht="12.95" customHeight="1">
      <c r="A3" s="83"/>
      <c r="B3" s="83"/>
      <c r="C3" s="83"/>
      <c r="D3" s="83"/>
      <c r="E3" s="38"/>
    </row>
    <row r="4" spans="1:5" s="85" customFormat="1" ht="15" customHeight="1">
      <c r="A4" s="83"/>
      <c r="B4" s="52"/>
      <c r="C4" s="52"/>
      <c r="D4" s="52"/>
      <c r="E4" s="84"/>
    </row>
    <row r="5" spans="1:5" ht="28.5" customHeight="1">
      <c r="A5" s="493" t="s">
        <v>738</v>
      </c>
      <c r="B5" s="493"/>
      <c r="C5" s="493"/>
      <c r="D5" s="493"/>
      <c r="E5" s="1"/>
    </row>
    <row r="6" spans="1:5">
      <c r="A6" s="1"/>
      <c r="B6" s="1"/>
      <c r="C6" s="1"/>
      <c r="D6" s="64"/>
      <c r="E6" s="67" t="s">
        <v>19</v>
      </c>
    </row>
    <row r="7" spans="1:5" ht="15" customHeight="1">
      <c r="A7" s="107" t="s">
        <v>114</v>
      </c>
      <c r="B7" s="107" t="s">
        <v>52</v>
      </c>
      <c r="C7" s="107" t="s">
        <v>53</v>
      </c>
      <c r="D7" s="360" t="s">
        <v>629</v>
      </c>
      <c r="E7" s="360" t="s">
        <v>639</v>
      </c>
    </row>
    <row r="8" spans="1:5" ht="15" customHeight="1">
      <c r="A8" s="107">
        <v>1</v>
      </c>
      <c r="B8" s="107">
        <v>2</v>
      </c>
      <c r="C8" s="107">
        <v>3</v>
      </c>
      <c r="D8" s="107">
        <v>4</v>
      </c>
      <c r="E8" s="107">
        <v>5</v>
      </c>
    </row>
    <row r="9" spans="1:5" ht="30" customHeight="1">
      <c r="A9" s="126">
        <v>1</v>
      </c>
      <c r="B9" s="108" t="s">
        <v>333</v>
      </c>
      <c r="C9" s="125"/>
      <c r="D9" s="176">
        <v>10619</v>
      </c>
      <c r="E9" s="176">
        <v>10915</v>
      </c>
    </row>
    <row r="10" spans="1:5" ht="30" customHeight="1">
      <c r="A10" s="126">
        <v>2</v>
      </c>
      <c r="B10" s="108" t="s">
        <v>334</v>
      </c>
      <c r="C10" s="125"/>
      <c r="D10" s="315">
        <v>0</v>
      </c>
      <c r="E10" s="315">
        <v>0</v>
      </c>
    </row>
    <row r="11" spans="1:5" ht="15" customHeight="1">
      <c r="A11" s="126">
        <v>3</v>
      </c>
      <c r="B11" s="108" t="s">
        <v>51</v>
      </c>
      <c r="C11" s="125"/>
      <c r="D11" s="176">
        <f>D9</f>
        <v>10619</v>
      </c>
      <c r="E11" s="176">
        <v>10915</v>
      </c>
    </row>
    <row r="12" spans="1:5" ht="30" customHeight="1">
      <c r="A12" s="126">
        <v>4</v>
      </c>
      <c r="B12" s="108" t="s">
        <v>335</v>
      </c>
      <c r="C12" s="127">
        <v>28</v>
      </c>
      <c r="D12" s="176">
        <v>25112</v>
      </c>
      <c r="E12" s="176">
        <v>25112</v>
      </c>
    </row>
    <row r="13" spans="1:5" ht="30" customHeight="1">
      <c r="A13" s="126">
        <v>5</v>
      </c>
      <c r="B13" s="108" t="s">
        <v>336</v>
      </c>
      <c r="C13" s="127">
        <v>28</v>
      </c>
      <c r="D13" s="315">
        <v>0</v>
      </c>
      <c r="E13" s="315">
        <v>0</v>
      </c>
    </row>
    <row r="14" spans="1:5" ht="30" customHeight="1">
      <c r="A14" s="126">
        <v>6</v>
      </c>
      <c r="B14" s="108" t="s">
        <v>666</v>
      </c>
      <c r="C14" s="125"/>
      <c r="D14" s="423">
        <f>D9/D12</f>
        <v>0.42286556228098121</v>
      </c>
      <c r="E14" s="423">
        <v>0.43</v>
      </c>
    </row>
    <row r="15" spans="1:5" ht="30" customHeight="1">
      <c r="A15" s="126">
        <v>7</v>
      </c>
      <c r="B15" s="108" t="s">
        <v>667</v>
      </c>
      <c r="C15" s="125"/>
      <c r="D15" s="315">
        <v>0</v>
      </c>
      <c r="E15" s="241">
        <v>0</v>
      </c>
    </row>
    <row r="105" spans="1:1">
      <c r="A105" s="151" t="s">
        <v>16</v>
      </c>
    </row>
    <row r="200" spans="4:4">
      <c r="D200" s="149"/>
    </row>
  </sheetData>
  <sheetProtection selectLockedCells="1" selectUnlockedCells="1"/>
  <mergeCells count="2">
    <mergeCell ref="A2:D2"/>
    <mergeCell ref="A5:D5"/>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6.xml><?xml version="1.0" encoding="utf-8"?>
<worksheet xmlns="http://schemas.openxmlformats.org/spreadsheetml/2006/main" xmlns:r="http://schemas.openxmlformats.org/officeDocument/2006/relationships">
  <sheetPr>
    <tabColor rgb="FFFFFF00"/>
  </sheetPr>
  <dimension ref="A2:E203"/>
  <sheetViews>
    <sheetView workbookViewId="0">
      <selection sqref="A1:E15"/>
    </sheetView>
  </sheetViews>
  <sheetFormatPr defaultColWidth="10.75" defaultRowHeight="12.75"/>
  <cols>
    <col min="1" max="1" width="5.375" style="6" customWidth="1"/>
    <col min="2" max="2" width="42.875" style="6" customWidth="1"/>
    <col min="3" max="16384" width="10.75" style="6"/>
  </cols>
  <sheetData>
    <row r="2" spans="1:5" ht="12.95" customHeight="1">
      <c r="A2" s="554" t="s">
        <v>739</v>
      </c>
      <c r="B2" s="554"/>
      <c r="C2" s="554"/>
      <c r="D2" s="554"/>
      <c r="E2" s="554"/>
    </row>
    <row r="3" spans="1:5" ht="24" customHeight="1">
      <c r="E3" s="426" t="s">
        <v>19</v>
      </c>
    </row>
    <row r="4" spans="1:5" ht="15" customHeight="1">
      <c r="A4" s="18" t="s">
        <v>114</v>
      </c>
      <c r="B4" s="137" t="s">
        <v>52</v>
      </c>
      <c r="C4" s="94" t="s">
        <v>53</v>
      </c>
      <c r="D4" s="360" t="s">
        <v>629</v>
      </c>
      <c r="E4" s="360" t="s">
        <v>639</v>
      </c>
    </row>
    <row r="5" spans="1:5" ht="15" customHeight="1">
      <c r="A5" s="18">
        <v>1</v>
      </c>
      <c r="B5" s="137">
        <v>2</v>
      </c>
      <c r="C5" s="94">
        <v>3</v>
      </c>
      <c r="D5" s="94">
        <v>4</v>
      </c>
      <c r="E5" s="94">
        <v>5</v>
      </c>
    </row>
    <row r="6" spans="1:5" ht="15" customHeight="1">
      <c r="A6" s="61">
        <v>1</v>
      </c>
      <c r="B6" s="180" t="s">
        <v>337</v>
      </c>
      <c r="C6" s="94"/>
      <c r="D6" s="176">
        <v>10619</v>
      </c>
      <c r="E6" s="176">
        <v>10915</v>
      </c>
    </row>
    <row r="7" spans="1:5" ht="15" customHeight="1">
      <c r="A7" s="61">
        <v>2</v>
      </c>
      <c r="B7" s="180" t="s">
        <v>338</v>
      </c>
      <c r="C7" s="223">
        <v>37</v>
      </c>
      <c r="D7" s="111" t="s">
        <v>24</v>
      </c>
      <c r="E7" s="111" t="s">
        <v>24</v>
      </c>
    </row>
    <row r="8" spans="1:5" ht="15" customHeight="1">
      <c r="A8" s="61">
        <v>3</v>
      </c>
      <c r="B8" s="180" t="s">
        <v>339</v>
      </c>
      <c r="C8" s="223"/>
      <c r="D8" s="176">
        <v>10619</v>
      </c>
      <c r="E8" s="176">
        <v>10915</v>
      </c>
    </row>
    <row r="9" spans="1:5" ht="45" customHeight="1">
      <c r="A9" s="61">
        <v>4</v>
      </c>
      <c r="B9" s="180" t="s">
        <v>340</v>
      </c>
      <c r="C9" s="223"/>
      <c r="D9" s="111" t="s">
        <v>24</v>
      </c>
      <c r="E9" s="111" t="s">
        <v>24</v>
      </c>
    </row>
    <row r="10" spans="1:5" ht="35.25" customHeight="1">
      <c r="A10" s="61">
        <v>5</v>
      </c>
      <c r="B10" s="180" t="s">
        <v>341</v>
      </c>
      <c r="C10" s="223">
        <v>37</v>
      </c>
      <c r="D10" s="111" t="s">
        <v>24</v>
      </c>
      <c r="E10" s="111" t="s">
        <v>24</v>
      </c>
    </row>
    <row r="11" spans="1:5" ht="34.5" customHeight="1">
      <c r="A11" s="61">
        <v>6</v>
      </c>
      <c r="B11" s="180" t="s">
        <v>342</v>
      </c>
      <c r="C11" s="223"/>
      <c r="D11" s="111" t="s">
        <v>24</v>
      </c>
      <c r="E11" s="111" t="s">
        <v>24</v>
      </c>
    </row>
    <row r="12" spans="1:5" ht="33.75" customHeight="1">
      <c r="A12" s="61">
        <v>7</v>
      </c>
      <c r="B12" s="180" t="s">
        <v>343</v>
      </c>
      <c r="C12" s="223"/>
      <c r="D12" s="176">
        <v>10619</v>
      </c>
      <c r="E12" s="176">
        <v>10915</v>
      </c>
    </row>
    <row r="13" spans="1:5" ht="34.5" customHeight="1">
      <c r="A13" s="61">
        <v>8</v>
      </c>
      <c r="B13" s="180" t="s">
        <v>344</v>
      </c>
      <c r="C13" s="223">
        <v>37</v>
      </c>
      <c r="D13" s="111" t="s">
        <v>24</v>
      </c>
      <c r="E13" s="111" t="s">
        <v>24</v>
      </c>
    </row>
    <row r="14" spans="1:5" ht="30" customHeight="1">
      <c r="A14" s="61">
        <v>9</v>
      </c>
      <c r="B14" s="180" t="s">
        <v>345</v>
      </c>
      <c r="C14" s="94"/>
      <c r="D14" s="176">
        <v>10619</v>
      </c>
      <c r="E14" s="176">
        <v>10915</v>
      </c>
    </row>
    <row r="108" spans="1:1">
      <c r="A108" s="152" t="s">
        <v>16</v>
      </c>
    </row>
    <row r="203" spans="4:4">
      <c r="D203" s="29"/>
    </row>
  </sheetData>
  <sheetProtection selectLockedCells="1" selectUnlockedCells="1"/>
  <mergeCells count="1">
    <mergeCell ref="A2:E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rgb="FFFFFF00"/>
  </sheetPr>
  <dimension ref="A2:I141"/>
  <sheetViews>
    <sheetView workbookViewId="0">
      <selection activeCell="A2" sqref="A2:I30"/>
    </sheetView>
  </sheetViews>
  <sheetFormatPr defaultColWidth="10.75" defaultRowHeight="13.5"/>
  <cols>
    <col min="1" max="1" width="3.75" style="1" customWidth="1"/>
    <col min="2" max="2" width="47" style="1" customWidth="1"/>
    <col min="3" max="4" width="11.125" style="1" customWidth="1"/>
    <col min="5" max="5" width="10.5" style="1" customWidth="1"/>
    <col min="6" max="6" width="11.375" style="1" customWidth="1"/>
    <col min="7" max="7" width="10.25" style="1" customWidth="1"/>
    <col min="8" max="8" width="11.5" style="1" customWidth="1"/>
    <col min="9" max="9" width="12.75" style="70" customWidth="1"/>
  </cols>
  <sheetData>
    <row r="2" spans="1:9" ht="30" customHeight="1">
      <c r="A2" s="86" t="s">
        <v>740</v>
      </c>
      <c r="B2" s="87"/>
      <c r="C2" s="87"/>
      <c r="D2" s="87"/>
      <c r="E2" s="87"/>
      <c r="F2" s="87"/>
      <c r="G2" s="87"/>
      <c r="H2" s="87"/>
    </row>
    <row r="3" spans="1:9">
      <c r="A3" s="86"/>
      <c r="B3" s="87"/>
      <c r="C3" s="87"/>
      <c r="D3" s="87"/>
      <c r="E3" s="87"/>
      <c r="F3" s="87"/>
      <c r="G3" s="87"/>
      <c r="H3" s="87"/>
    </row>
    <row r="4" spans="1:9">
      <c r="A4" s="556" t="s">
        <v>741</v>
      </c>
      <c r="B4" s="556"/>
      <c r="C4" s="556"/>
      <c r="D4" s="556"/>
      <c r="E4" s="556"/>
      <c r="F4" s="556"/>
      <c r="G4" s="556"/>
      <c r="H4" s="556"/>
    </row>
    <row r="5" spans="1:9">
      <c r="A5" s="87"/>
      <c r="B5" s="87"/>
      <c r="C5" s="87"/>
      <c r="D5" s="87"/>
      <c r="E5" s="87"/>
      <c r="F5" s="87"/>
      <c r="G5" s="87"/>
      <c r="I5" s="82" t="s">
        <v>19</v>
      </c>
    </row>
    <row r="6" spans="1:9" ht="18.75" customHeight="1">
      <c r="A6" s="557" t="s">
        <v>114</v>
      </c>
      <c r="B6" s="557" t="s">
        <v>52</v>
      </c>
      <c r="C6" s="557" t="s">
        <v>346</v>
      </c>
      <c r="D6" s="557"/>
      <c r="E6" s="557"/>
      <c r="F6" s="557"/>
      <c r="G6" s="557" t="s">
        <v>347</v>
      </c>
      <c r="H6" s="557" t="s">
        <v>348</v>
      </c>
      <c r="I6" s="557" t="s">
        <v>136</v>
      </c>
    </row>
    <row r="7" spans="1:9" ht="64.5" customHeight="1">
      <c r="A7" s="557"/>
      <c r="B7" s="557"/>
      <c r="C7" s="107" t="s">
        <v>349</v>
      </c>
      <c r="D7" s="107" t="s">
        <v>350</v>
      </c>
      <c r="E7" s="107" t="s">
        <v>351</v>
      </c>
      <c r="F7" s="107" t="s">
        <v>551</v>
      </c>
      <c r="G7" s="557"/>
      <c r="H7" s="557"/>
      <c r="I7" s="557"/>
    </row>
    <row r="8" spans="1:9" ht="15" customHeight="1">
      <c r="A8" s="107">
        <v>1</v>
      </c>
      <c r="B8" s="107">
        <v>2</v>
      </c>
      <c r="C8" s="107">
        <v>3</v>
      </c>
      <c r="D8" s="107">
        <v>4</v>
      </c>
      <c r="E8" s="107">
        <v>5</v>
      </c>
      <c r="F8" s="107">
        <v>6</v>
      </c>
      <c r="G8" s="107">
        <v>7</v>
      </c>
      <c r="H8" s="107">
        <v>8</v>
      </c>
      <c r="I8" s="439">
        <v>9</v>
      </c>
    </row>
    <row r="9" spans="1:9" ht="15" customHeight="1">
      <c r="A9" s="209"/>
      <c r="B9" s="210" t="s">
        <v>352</v>
      </c>
      <c r="C9" s="237"/>
      <c r="D9" s="237"/>
      <c r="E9" s="237"/>
      <c r="F9" s="237"/>
      <c r="G9" s="237"/>
      <c r="H9" s="237"/>
      <c r="I9" s="237"/>
    </row>
    <row r="10" spans="1:9" ht="15" customHeight="1">
      <c r="A10" s="209">
        <v>1</v>
      </c>
      <c r="B10" s="210" t="s">
        <v>54</v>
      </c>
      <c r="C10" s="237">
        <v>138428</v>
      </c>
      <c r="D10" s="237">
        <v>287622</v>
      </c>
      <c r="E10" s="315">
        <v>0</v>
      </c>
      <c r="F10" s="237">
        <v>72275</v>
      </c>
      <c r="G10" s="315">
        <v>0</v>
      </c>
      <c r="H10" s="315">
        <v>0</v>
      </c>
      <c r="I10" s="237">
        <v>498325</v>
      </c>
    </row>
    <row r="11" spans="1:9" ht="15" customHeight="1">
      <c r="A11" s="209">
        <v>2</v>
      </c>
      <c r="B11" s="210" t="s">
        <v>57</v>
      </c>
      <c r="C11" s="237">
        <v>5262</v>
      </c>
      <c r="D11" s="237">
        <v>100232</v>
      </c>
      <c r="E11" s="315">
        <v>0</v>
      </c>
      <c r="F11" s="237">
        <v>2117</v>
      </c>
      <c r="G11" s="315">
        <v>0</v>
      </c>
      <c r="H11" s="315">
        <v>0</v>
      </c>
      <c r="I11" s="237">
        <v>107611</v>
      </c>
    </row>
    <row r="12" spans="1:9" ht="15" customHeight="1">
      <c r="A12" s="209">
        <v>3</v>
      </c>
      <c r="B12" s="210" t="s">
        <v>66</v>
      </c>
      <c r="C12" s="315">
        <v>0</v>
      </c>
      <c r="D12" s="237">
        <v>8356</v>
      </c>
      <c r="E12" s="237">
        <v>25</v>
      </c>
      <c r="F12" s="315">
        <v>0</v>
      </c>
      <c r="G12" s="237">
        <v>974</v>
      </c>
      <c r="H12" s="315">
        <v>0</v>
      </c>
      <c r="I12" s="237">
        <v>9355</v>
      </c>
    </row>
    <row r="13" spans="1:9" ht="15" customHeight="1">
      <c r="A13" s="209"/>
      <c r="B13" s="210" t="s">
        <v>353</v>
      </c>
      <c r="C13" s="449" t="s">
        <v>505</v>
      </c>
      <c r="D13" s="237"/>
      <c r="E13" s="237"/>
      <c r="F13" s="237"/>
      <c r="G13" s="237"/>
      <c r="H13" s="237"/>
      <c r="I13" s="237" t="s">
        <v>505</v>
      </c>
    </row>
    <row r="14" spans="1:9" ht="15" customHeight="1">
      <c r="A14" s="209">
        <v>4</v>
      </c>
      <c r="B14" s="210" t="s">
        <v>54</v>
      </c>
      <c r="C14" s="237">
        <v>57722</v>
      </c>
      <c r="D14" s="237">
        <v>319665</v>
      </c>
      <c r="E14" s="237">
        <v>0</v>
      </c>
      <c r="F14" s="237">
        <v>70</v>
      </c>
      <c r="G14" s="237">
        <v>15874</v>
      </c>
      <c r="H14" s="237">
        <v>-393331</v>
      </c>
      <c r="I14" s="315">
        <v>0</v>
      </c>
    </row>
    <row r="15" spans="1:9" ht="15" customHeight="1">
      <c r="A15" s="209">
        <v>5</v>
      </c>
      <c r="B15" s="210" t="s">
        <v>354</v>
      </c>
      <c r="C15" s="237">
        <f t="shared" ref="C15:H15" si="0">SUM(C10:C14)</f>
        <v>201412</v>
      </c>
      <c r="D15" s="237">
        <f t="shared" si="0"/>
        <v>715875</v>
      </c>
      <c r="E15" s="237">
        <f t="shared" si="0"/>
        <v>25</v>
      </c>
      <c r="F15" s="237">
        <f t="shared" si="0"/>
        <v>74462</v>
      </c>
      <c r="G15" s="237">
        <f t="shared" si="0"/>
        <v>16848</v>
      </c>
      <c r="H15" s="237">
        <f t="shared" si="0"/>
        <v>-393331</v>
      </c>
      <c r="I15" s="237">
        <v>615291</v>
      </c>
    </row>
    <row r="16" spans="1:9" ht="15" customHeight="1">
      <c r="A16" s="209">
        <v>6</v>
      </c>
      <c r="B16" s="210" t="s">
        <v>55</v>
      </c>
      <c r="C16" s="237">
        <v>-27632</v>
      </c>
      <c r="D16" s="237">
        <v>-199030</v>
      </c>
      <c r="E16" s="315">
        <v>0</v>
      </c>
      <c r="F16" s="237">
        <v>-351</v>
      </c>
      <c r="G16" s="315">
        <v>0</v>
      </c>
      <c r="H16" s="315">
        <v>0</v>
      </c>
      <c r="I16" s="237">
        <v>-227013</v>
      </c>
    </row>
    <row r="17" spans="1:9" ht="30" customHeight="1">
      <c r="A17" s="209">
        <v>7</v>
      </c>
      <c r="B17" s="210" t="s">
        <v>355</v>
      </c>
      <c r="C17" s="237">
        <v>-40672</v>
      </c>
      <c r="D17" s="237">
        <v>-89314</v>
      </c>
      <c r="E17" s="315">
        <v>0</v>
      </c>
      <c r="F17" s="315">
        <v>0</v>
      </c>
      <c r="G17" s="315">
        <v>0</v>
      </c>
      <c r="H17" s="315">
        <v>0</v>
      </c>
      <c r="I17" s="237">
        <v>-129986</v>
      </c>
    </row>
    <row r="18" spans="1:9" ht="30.75" customHeight="1">
      <c r="A18" s="209">
        <v>8</v>
      </c>
      <c r="B18" s="210" t="s">
        <v>356</v>
      </c>
      <c r="C18" s="315">
        <v>0</v>
      </c>
      <c r="D18" s="315">
        <v>0</v>
      </c>
      <c r="E18" s="315">
        <v>0</v>
      </c>
      <c r="F18" s="315">
        <v>0</v>
      </c>
      <c r="G18" s="237">
        <v>-138</v>
      </c>
      <c r="H18" s="315">
        <v>0</v>
      </c>
      <c r="I18" s="237">
        <v>-138</v>
      </c>
    </row>
    <row r="19" spans="1:9" ht="31.5" customHeight="1">
      <c r="A19" s="209">
        <v>9</v>
      </c>
      <c r="B19" s="210" t="s">
        <v>357</v>
      </c>
      <c r="C19" s="315">
        <v>0</v>
      </c>
      <c r="D19" s="315">
        <v>0</v>
      </c>
      <c r="E19" s="237">
        <v>3856</v>
      </c>
      <c r="F19" s="315">
        <v>0</v>
      </c>
      <c r="G19" s="315">
        <v>0</v>
      </c>
      <c r="H19" s="315">
        <v>0</v>
      </c>
      <c r="I19" s="237">
        <v>3856</v>
      </c>
    </row>
    <row r="20" spans="1:9" ht="15" customHeight="1">
      <c r="A20" s="209">
        <v>10</v>
      </c>
      <c r="B20" s="210" t="s">
        <v>60</v>
      </c>
      <c r="C20" s="237">
        <v>358</v>
      </c>
      <c r="D20" s="237">
        <v>18123</v>
      </c>
      <c r="E20" s="315">
        <v>0</v>
      </c>
      <c r="F20" s="237">
        <v>1254</v>
      </c>
      <c r="G20" s="237"/>
      <c r="H20" s="315">
        <v>0</v>
      </c>
      <c r="I20" s="237">
        <v>19735</v>
      </c>
    </row>
    <row r="21" spans="1:9" ht="15" customHeight="1">
      <c r="A21" s="209">
        <v>11</v>
      </c>
      <c r="B21" s="210" t="s">
        <v>358</v>
      </c>
      <c r="C21" s="237">
        <v>-419</v>
      </c>
      <c r="D21" s="237">
        <v>-1405</v>
      </c>
      <c r="E21" s="315">
        <v>0</v>
      </c>
      <c r="F21" s="237">
        <v>-19032</v>
      </c>
      <c r="G21" s="237">
        <v>-17046</v>
      </c>
      <c r="H21" s="315">
        <v>0</v>
      </c>
      <c r="I21" s="237">
        <v>-37902</v>
      </c>
    </row>
    <row r="22" spans="1:9" ht="15" customHeight="1">
      <c r="A22" s="209">
        <v>12</v>
      </c>
      <c r="B22" s="210" t="s">
        <v>58</v>
      </c>
      <c r="C22" s="315">
        <v>0</v>
      </c>
      <c r="D22" s="237">
        <v>-7240</v>
      </c>
      <c r="E22" s="315">
        <v>0</v>
      </c>
      <c r="F22" s="315">
        <v>0</v>
      </c>
      <c r="G22" s="315">
        <v>0</v>
      </c>
      <c r="H22" s="315">
        <v>0</v>
      </c>
      <c r="I22" s="237">
        <v>-7240</v>
      </c>
    </row>
    <row r="23" spans="1:9" ht="15" customHeight="1">
      <c r="A23" s="209">
        <v>13</v>
      </c>
      <c r="B23" s="210" t="s">
        <v>65</v>
      </c>
      <c r="C23" s="315">
        <v>0</v>
      </c>
      <c r="D23" s="237">
        <v>-27</v>
      </c>
      <c r="E23" s="315">
        <v>0</v>
      </c>
      <c r="F23" s="315">
        <v>0</v>
      </c>
      <c r="G23" s="315">
        <v>0</v>
      </c>
      <c r="H23" s="315">
        <v>0</v>
      </c>
      <c r="I23" s="237">
        <v>-27</v>
      </c>
    </row>
    <row r="24" spans="1:9" ht="15" customHeight="1">
      <c r="A24" s="209">
        <v>14</v>
      </c>
      <c r="B24" s="210" t="s">
        <v>67</v>
      </c>
      <c r="C24" s="237">
        <v>-30470</v>
      </c>
      <c r="D24" s="237">
        <v>-171284</v>
      </c>
      <c r="E24" s="315">
        <v>0</v>
      </c>
      <c r="F24" s="237">
        <v>-1557</v>
      </c>
      <c r="G24" s="237">
        <f>-18685-7</f>
        <v>-18692</v>
      </c>
      <c r="H24" s="315">
        <v>0</v>
      </c>
      <c r="I24" s="237">
        <v>-222003</v>
      </c>
    </row>
    <row r="25" spans="1:9" ht="15" customHeight="1">
      <c r="A25" s="209">
        <v>15</v>
      </c>
      <c r="B25" s="210" t="s">
        <v>548</v>
      </c>
      <c r="C25" s="237">
        <v>-56906</v>
      </c>
      <c r="D25" s="237">
        <v>-260255</v>
      </c>
      <c r="E25" s="237">
        <v>-1345</v>
      </c>
      <c r="F25" s="237">
        <v>-71238</v>
      </c>
      <c r="G25" s="237">
        <v>-3587</v>
      </c>
      <c r="H25" s="237">
        <f>-SUM(C25:G25)</f>
        <v>393331</v>
      </c>
      <c r="I25" s="315">
        <v>0</v>
      </c>
    </row>
    <row r="26" spans="1:9" ht="33.75" customHeight="1">
      <c r="A26" s="209">
        <v>16</v>
      </c>
      <c r="B26" s="210" t="s">
        <v>549</v>
      </c>
      <c r="C26" s="237">
        <f>SUM(C15:C25)</f>
        <v>45671</v>
      </c>
      <c r="D26" s="237">
        <f>SUM(D15:D25)</f>
        <v>5443</v>
      </c>
      <c r="E26" s="237">
        <f>SUM(E15:E25)</f>
        <v>2536</v>
      </c>
      <c r="F26" s="237">
        <f>SUM(F15:F25)</f>
        <v>-16462</v>
      </c>
      <c r="G26" s="237">
        <f>SUM(G15:G25)</f>
        <v>-22615</v>
      </c>
      <c r="H26" s="315">
        <v>0</v>
      </c>
      <c r="I26" s="237">
        <v>14573</v>
      </c>
    </row>
    <row r="27" spans="1:9" ht="15" customHeight="1">
      <c r="A27" s="209">
        <v>17</v>
      </c>
      <c r="B27" s="101" t="s">
        <v>69</v>
      </c>
      <c r="C27" s="237"/>
      <c r="D27" s="237"/>
      <c r="E27" s="237"/>
      <c r="F27" s="237"/>
      <c r="G27" s="237"/>
      <c r="H27" s="237"/>
      <c r="I27" s="237">
        <v>-3954</v>
      </c>
    </row>
    <row r="28" spans="1:9" ht="15" customHeight="1">
      <c r="A28" s="209">
        <v>18</v>
      </c>
      <c r="B28" s="210" t="s">
        <v>51</v>
      </c>
      <c r="C28" s="237"/>
      <c r="D28" s="237"/>
      <c r="E28" s="237"/>
      <c r="F28" s="237"/>
      <c r="G28" s="237"/>
      <c r="H28" s="237"/>
      <c r="I28" s="237">
        <f>I26+I27</f>
        <v>10619</v>
      </c>
    </row>
    <row r="30" spans="1:9" ht="54" customHeight="1">
      <c r="A30" s="555" t="s">
        <v>693</v>
      </c>
      <c r="B30" s="555"/>
      <c r="C30" s="555"/>
      <c r="D30" s="555"/>
      <c r="E30" s="555"/>
      <c r="F30" s="555"/>
      <c r="G30" s="555"/>
      <c r="H30" s="555"/>
    </row>
    <row r="44" spans="1:1">
      <c r="A44" s="151" t="s">
        <v>16</v>
      </c>
    </row>
    <row r="141" spans="4:4">
      <c r="D141" s="54"/>
    </row>
  </sheetData>
  <sheetProtection selectLockedCells="1" selectUnlockedCells="1"/>
  <mergeCells count="8">
    <mergeCell ref="A30:H30"/>
    <mergeCell ref="A4:H4"/>
    <mergeCell ref="I6:I7"/>
    <mergeCell ref="A6:A7"/>
    <mergeCell ref="B6:B7"/>
    <mergeCell ref="C6:F6"/>
    <mergeCell ref="G6:G7"/>
    <mergeCell ref="H6:H7"/>
  </mergeCells>
  <printOptions horizontalCentered="1"/>
  <pageMargins left="0.39370078740157483" right="0.15748031496062992" top="0.78740157480314965" bottom="0.27559055118110237" header="0.15748031496062992" footer="0.19685039370078741"/>
  <pageSetup paperSize="9" scale="95" firstPageNumber="0"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FFFF00"/>
  </sheetPr>
  <dimension ref="A2:L193"/>
  <sheetViews>
    <sheetView workbookViewId="0">
      <selection activeCell="K24" sqref="K24"/>
    </sheetView>
  </sheetViews>
  <sheetFormatPr defaultColWidth="10.75" defaultRowHeight="13.5"/>
  <cols>
    <col min="1" max="1" width="5.5" style="1" customWidth="1"/>
    <col min="2" max="2" width="47.75" style="1" customWidth="1"/>
    <col min="3" max="3" width="11.375" style="1" customWidth="1"/>
    <col min="4" max="4" width="9.75" style="1" customWidth="1"/>
    <col min="5" max="5" width="10.625" style="1" customWidth="1"/>
    <col min="6" max="6" width="9.875" style="1" customWidth="1"/>
    <col min="7" max="7" width="11.625" style="1" customWidth="1"/>
    <col min="8" max="8" width="11" style="1" customWidth="1"/>
    <col min="9" max="9" width="11.875" bestFit="1" customWidth="1"/>
  </cols>
  <sheetData>
    <row r="2" spans="1:12">
      <c r="A2" s="556" t="s">
        <v>742</v>
      </c>
      <c r="B2" s="556"/>
      <c r="C2" s="556"/>
      <c r="D2" s="556"/>
      <c r="E2" s="556"/>
      <c r="F2" s="556"/>
      <c r="G2" s="556"/>
      <c r="H2" s="556"/>
    </row>
    <row r="3" spans="1:12">
      <c r="A3" s="197"/>
      <c r="B3" s="197"/>
      <c r="C3" s="197"/>
      <c r="D3" s="197"/>
      <c r="E3" s="197"/>
      <c r="F3" s="197"/>
      <c r="G3" s="197"/>
      <c r="H3" s="197"/>
    </row>
    <row r="4" spans="1:12">
      <c r="A4" s="87"/>
      <c r="B4" s="87"/>
      <c r="C4" s="87"/>
      <c r="D4" s="87"/>
      <c r="E4" s="87"/>
      <c r="F4" s="87"/>
      <c r="G4" s="87"/>
      <c r="H4" s="87"/>
      <c r="I4" s="67" t="s">
        <v>19</v>
      </c>
    </row>
    <row r="5" spans="1:12" ht="21.75" customHeight="1">
      <c r="A5" s="557" t="s">
        <v>114</v>
      </c>
      <c r="B5" s="557" t="s">
        <v>52</v>
      </c>
      <c r="C5" s="557" t="s">
        <v>346</v>
      </c>
      <c r="D5" s="557"/>
      <c r="E5" s="557"/>
      <c r="F5" s="557"/>
      <c r="G5" s="557" t="s">
        <v>347</v>
      </c>
      <c r="H5" s="557" t="s">
        <v>348</v>
      </c>
      <c r="I5" s="557" t="s">
        <v>136</v>
      </c>
    </row>
    <row r="6" spans="1:12" ht="63.75" customHeight="1">
      <c r="A6" s="557"/>
      <c r="B6" s="557"/>
      <c r="C6" s="107" t="s">
        <v>565</v>
      </c>
      <c r="D6" s="107" t="s">
        <v>350</v>
      </c>
      <c r="E6" s="107" t="s">
        <v>351</v>
      </c>
      <c r="F6" s="107" t="s">
        <v>550</v>
      </c>
      <c r="G6" s="557"/>
      <c r="H6" s="557"/>
      <c r="I6" s="557"/>
    </row>
    <row r="7" spans="1:12" ht="15" customHeight="1">
      <c r="A7" s="107">
        <v>1</v>
      </c>
      <c r="B7" s="107">
        <v>2</v>
      </c>
      <c r="C7" s="107">
        <v>3</v>
      </c>
      <c r="D7" s="107">
        <v>4</v>
      </c>
      <c r="E7" s="107">
        <v>5</v>
      </c>
      <c r="F7" s="107">
        <v>6</v>
      </c>
      <c r="G7" s="107">
        <v>7</v>
      </c>
      <c r="H7" s="107">
        <v>8</v>
      </c>
      <c r="I7" s="107">
        <v>9</v>
      </c>
    </row>
    <row r="8" spans="1:12" ht="15" customHeight="1">
      <c r="A8" s="209"/>
      <c r="B8" s="210" t="s">
        <v>352</v>
      </c>
      <c r="C8" s="237"/>
      <c r="D8" s="237"/>
      <c r="E8" s="237"/>
      <c r="F8" s="237"/>
      <c r="G8" s="237"/>
      <c r="H8" s="237"/>
      <c r="I8" s="237"/>
    </row>
    <row r="9" spans="1:12" ht="15" customHeight="1">
      <c r="A9" s="209">
        <v>1</v>
      </c>
      <c r="B9" s="210" t="s">
        <v>54</v>
      </c>
      <c r="C9" s="237">
        <v>54001</v>
      </c>
      <c r="D9" s="237">
        <v>266547</v>
      </c>
      <c r="E9" s="250">
        <v>0</v>
      </c>
      <c r="F9" s="237">
        <v>65785</v>
      </c>
      <c r="G9" s="250">
        <v>0</v>
      </c>
      <c r="H9" s="250">
        <v>0</v>
      </c>
      <c r="I9" s="237">
        <v>386333</v>
      </c>
    </row>
    <row r="10" spans="1:12" ht="15" customHeight="1">
      <c r="A10" s="209">
        <v>2</v>
      </c>
      <c r="B10" s="210" t="s">
        <v>57</v>
      </c>
      <c r="C10" s="237">
        <v>6681</v>
      </c>
      <c r="D10" s="237">
        <v>79060</v>
      </c>
      <c r="E10" s="250">
        <v>0</v>
      </c>
      <c r="F10" s="237">
        <v>4796</v>
      </c>
      <c r="G10" s="250">
        <v>0</v>
      </c>
      <c r="H10" s="250">
        <v>0</v>
      </c>
      <c r="I10" s="237">
        <v>90537</v>
      </c>
    </row>
    <row r="11" spans="1:12" ht="15" customHeight="1">
      <c r="A11" s="209">
        <v>3</v>
      </c>
      <c r="B11" s="210" t="s">
        <v>66</v>
      </c>
      <c r="C11" s="250">
        <v>0</v>
      </c>
      <c r="D11" s="237">
        <v>258</v>
      </c>
      <c r="E11" s="237">
        <v>8</v>
      </c>
      <c r="F11" s="250">
        <v>0</v>
      </c>
      <c r="G11" s="237">
        <v>685</v>
      </c>
      <c r="H11" s="250">
        <v>0</v>
      </c>
      <c r="I11" s="237">
        <v>951</v>
      </c>
    </row>
    <row r="12" spans="1:12" ht="15" customHeight="1">
      <c r="A12" s="209">
        <v>4</v>
      </c>
      <c r="B12" s="210" t="s">
        <v>54</v>
      </c>
      <c r="C12" s="237">
        <v>71730.2</v>
      </c>
      <c r="D12" s="237">
        <v>317542.40000000002</v>
      </c>
      <c r="E12" s="250">
        <v>0</v>
      </c>
      <c r="F12" s="237">
        <v>4</v>
      </c>
      <c r="G12" s="237">
        <v>12895</v>
      </c>
      <c r="H12" s="237">
        <v>-402171.60000000003</v>
      </c>
      <c r="I12" s="250">
        <v>0</v>
      </c>
    </row>
    <row r="13" spans="1:12" ht="15" customHeight="1">
      <c r="A13" s="209">
        <v>5</v>
      </c>
      <c r="B13" s="210" t="s">
        <v>354</v>
      </c>
      <c r="C13" s="237">
        <v>132412.20000000001</v>
      </c>
      <c r="D13" s="237">
        <v>663407.4</v>
      </c>
      <c r="E13" s="250">
        <v>8</v>
      </c>
      <c r="F13" s="237">
        <v>70585</v>
      </c>
      <c r="G13" s="237">
        <v>13580</v>
      </c>
      <c r="H13" s="237">
        <v>-402171.60000000003</v>
      </c>
      <c r="I13" s="237">
        <v>477821.00000000006</v>
      </c>
    </row>
    <row r="14" spans="1:12" ht="15" customHeight="1">
      <c r="A14" s="209">
        <v>6</v>
      </c>
      <c r="B14" s="210" t="s">
        <v>55</v>
      </c>
      <c r="C14" s="237">
        <v>-39993</v>
      </c>
      <c r="D14" s="237">
        <v>-146051</v>
      </c>
      <c r="E14" s="250">
        <v>0</v>
      </c>
      <c r="F14" s="237">
        <v>-4864</v>
      </c>
      <c r="G14" s="250">
        <v>0</v>
      </c>
      <c r="H14" s="250">
        <v>0</v>
      </c>
      <c r="I14" s="237">
        <v>-190908</v>
      </c>
    </row>
    <row r="15" spans="1:12" ht="30" customHeight="1">
      <c r="A15" s="209">
        <v>7</v>
      </c>
      <c r="B15" s="210" t="s">
        <v>355</v>
      </c>
      <c r="C15" s="237">
        <v>-14296</v>
      </c>
      <c r="D15" s="237">
        <v>-22597</v>
      </c>
      <c r="E15" s="250">
        <v>0</v>
      </c>
      <c r="F15" s="250">
        <v>0</v>
      </c>
      <c r="G15" s="250">
        <v>0</v>
      </c>
      <c r="H15" s="250">
        <v>0</v>
      </c>
      <c r="I15" s="237">
        <v>-36893</v>
      </c>
      <c r="L15" s="440" t="s">
        <v>505</v>
      </c>
    </row>
    <row r="16" spans="1:12" ht="30" customHeight="1">
      <c r="A16" s="209">
        <v>8</v>
      </c>
      <c r="B16" s="210" t="s">
        <v>356</v>
      </c>
      <c r="C16" s="237">
        <v>-24</v>
      </c>
      <c r="D16" s="237">
        <v>-214</v>
      </c>
      <c r="E16" s="250">
        <v>0</v>
      </c>
      <c r="F16" s="250">
        <v>0</v>
      </c>
      <c r="G16" s="237">
        <v>-56</v>
      </c>
      <c r="H16" s="250">
        <v>0</v>
      </c>
      <c r="I16" s="237">
        <v>-294</v>
      </c>
    </row>
    <row r="17" spans="1:11" ht="30" customHeight="1">
      <c r="A17" s="209">
        <v>9</v>
      </c>
      <c r="B17" s="210" t="s">
        <v>357</v>
      </c>
      <c r="C17" s="250">
        <v>0</v>
      </c>
      <c r="D17" s="250">
        <v>0</v>
      </c>
      <c r="E17" s="237">
        <v>3685</v>
      </c>
      <c r="F17" s="250">
        <v>0</v>
      </c>
      <c r="G17" s="250">
        <v>0</v>
      </c>
      <c r="H17" s="250">
        <v>0</v>
      </c>
      <c r="I17" s="237">
        <v>3685</v>
      </c>
    </row>
    <row r="18" spans="1:11" ht="15" customHeight="1">
      <c r="A18" s="209">
        <v>10</v>
      </c>
      <c r="B18" s="210" t="s">
        <v>60</v>
      </c>
      <c r="C18" s="237">
        <v>284</v>
      </c>
      <c r="D18" s="237">
        <v>7521</v>
      </c>
      <c r="E18" s="250">
        <v>0</v>
      </c>
      <c r="F18" s="237">
        <v>1024</v>
      </c>
      <c r="G18" s="237"/>
      <c r="H18" s="250">
        <v>0</v>
      </c>
      <c r="I18" s="237">
        <v>8829</v>
      </c>
    </row>
    <row r="19" spans="1:11" ht="15" customHeight="1">
      <c r="A19" s="209">
        <v>11</v>
      </c>
      <c r="B19" s="210" t="s">
        <v>358</v>
      </c>
      <c r="C19" s="250">
        <v>0</v>
      </c>
      <c r="D19" s="237">
        <v>1405</v>
      </c>
      <c r="E19" s="250">
        <v>0</v>
      </c>
      <c r="F19" s="237">
        <v>782</v>
      </c>
      <c r="G19" s="237">
        <v>578</v>
      </c>
      <c r="H19" s="250">
        <v>0</v>
      </c>
      <c r="I19" s="237">
        <v>2765</v>
      </c>
    </row>
    <row r="20" spans="1:11" ht="15" customHeight="1">
      <c r="A20" s="209">
        <v>12</v>
      </c>
      <c r="B20" s="210" t="s">
        <v>58</v>
      </c>
      <c r="C20" s="250">
        <v>0</v>
      </c>
      <c r="D20" s="237">
        <v>-7266</v>
      </c>
      <c r="E20" s="250">
        <v>0</v>
      </c>
      <c r="F20" s="250">
        <v>0</v>
      </c>
      <c r="G20" s="250">
        <v>0</v>
      </c>
      <c r="H20" s="250">
        <v>0</v>
      </c>
      <c r="I20" s="237">
        <v>-7266</v>
      </c>
    </row>
    <row r="21" spans="1:11" ht="15" customHeight="1">
      <c r="A21" s="209">
        <v>13</v>
      </c>
      <c r="B21" s="210" t="s">
        <v>65</v>
      </c>
      <c r="C21" s="250">
        <v>0</v>
      </c>
      <c r="D21" s="237">
        <v>3</v>
      </c>
      <c r="E21" s="250">
        <v>0</v>
      </c>
      <c r="F21" s="250">
        <v>0</v>
      </c>
      <c r="G21" s="250">
        <v>0</v>
      </c>
      <c r="H21" s="250">
        <v>0</v>
      </c>
      <c r="I21" s="237">
        <v>3</v>
      </c>
    </row>
    <row r="22" spans="1:11" ht="15" customHeight="1">
      <c r="A22" s="209">
        <v>14</v>
      </c>
      <c r="B22" s="210" t="s">
        <v>67</v>
      </c>
      <c r="C22" s="237">
        <v>-11319</v>
      </c>
      <c r="D22" s="237">
        <v>-226367</v>
      </c>
      <c r="E22" s="250">
        <v>0</v>
      </c>
      <c r="F22" s="237">
        <v>-94</v>
      </c>
      <c r="G22" s="237">
        <v>-4592</v>
      </c>
      <c r="H22" s="250">
        <v>0</v>
      </c>
      <c r="I22" s="237">
        <v>-242372</v>
      </c>
    </row>
    <row r="23" spans="1:11" ht="15" customHeight="1">
      <c r="A23" s="209">
        <v>15</v>
      </c>
      <c r="B23" s="210" t="s">
        <v>548</v>
      </c>
      <c r="C23" s="237">
        <v>-66690</v>
      </c>
      <c r="D23" s="237">
        <v>-245301.6</v>
      </c>
      <c r="E23" s="250">
        <v>0</v>
      </c>
      <c r="F23" s="237">
        <v>-67269.399999999994</v>
      </c>
      <c r="G23" s="237">
        <v>-22911</v>
      </c>
      <c r="H23" s="237">
        <v>402172</v>
      </c>
      <c r="I23" s="250">
        <v>0</v>
      </c>
    </row>
    <row r="24" spans="1:11" ht="33" customHeight="1">
      <c r="A24" s="209">
        <v>16</v>
      </c>
      <c r="B24" s="210" t="s">
        <v>549</v>
      </c>
      <c r="C24" s="237">
        <v>374.20000000001164</v>
      </c>
      <c r="D24" s="237">
        <v>24539.800000000017</v>
      </c>
      <c r="E24" s="237">
        <v>3693</v>
      </c>
      <c r="F24" s="237">
        <v>163.60000000000582</v>
      </c>
      <c r="G24" s="237">
        <v>-13401</v>
      </c>
      <c r="H24" s="250">
        <v>0</v>
      </c>
      <c r="I24" s="237">
        <v>15370</v>
      </c>
      <c r="K24" t="s">
        <v>505</v>
      </c>
    </row>
    <row r="25" spans="1:11" ht="15" customHeight="1">
      <c r="A25" s="209">
        <v>17</v>
      </c>
      <c r="B25" s="101" t="s">
        <v>69</v>
      </c>
      <c r="C25" s="237"/>
      <c r="D25" s="237"/>
      <c r="E25" s="237"/>
      <c r="F25" s="237"/>
      <c r="G25" s="237"/>
      <c r="H25" s="237"/>
      <c r="I25" s="237">
        <v>-4456</v>
      </c>
    </row>
    <row r="26" spans="1:11" ht="15" customHeight="1">
      <c r="A26" s="209">
        <v>18</v>
      </c>
      <c r="B26" s="210" t="s">
        <v>51</v>
      </c>
      <c r="C26" s="237"/>
      <c r="D26" s="237"/>
      <c r="E26" s="237"/>
      <c r="F26" s="237"/>
      <c r="G26" s="237"/>
      <c r="H26" s="237"/>
      <c r="I26" s="237">
        <v>10914</v>
      </c>
    </row>
    <row r="28" spans="1:11" ht="51.75" customHeight="1">
      <c r="A28" s="555" t="s">
        <v>692</v>
      </c>
      <c r="B28" s="555"/>
      <c r="C28" s="555"/>
      <c r="D28" s="555"/>
      <c r="E28" s="555"/>
      <c r="F28" s="555"/>
      <c r="G28" s="555"/>
      <c r="H28" s="555"/>
      <c r="I28" s="1"/>
    </row>
    <row r="98" spans="1:1">
      <c r="A98" s="151" t="s">
        <v>16</v>
      </c>
    </row>
    <row r="193" spans="4:4">
      <c r="D193" s="54"/>
    </row>
  </sheetData>
  <sheetProtection selectLockedCells="1" selectUnlockedCells="1"/>
  <mergeCells count="8">
    <mergeCell ref="I5:I6"/>
    <mergeCell ref="A28:H28"/>
    <mergeCell ref="A2:H2"/>
    <mergeCell ref="A5:A6"/>
    <mergeCell ref="B5:B6"/>
    <mergeCell ref="G5:G6"/>
    <mergeCell ref="H5:H6"/>
    <mergeCell ref="C5:F5"/>
  </mergeCells>
  <printOptions horizontalCentered="1"/>
  <pageMargins left="0.15748031496062992" right="0.15748031496062992" top="0.78740157480314965" bottom="0.27559055118110237" header="0.15748031496062992" footer="0.19685039370078741"/>
  <pageSetup paperSize="9" scale="95" firstPageNumber="0"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sheetPr>
    <tabColor rgb="FFFFFF00"/>
  </sheetPr>
  <dimension ref="A2:H177"/>
  <sheetViews>
    <sheetView workbookViewId="0">
      <selection activeCell="D24" sqref="D24"/>
    </sheetView>
  </sheetViews>
  <sheetFormatPr defaultColWidth="10.75" defaultRowHeight="12.75"/>
  <cols>
    <col min="1" max="1" width="6" style="1" customWidth="1"/>
    <col min="2" max="2" width="32.875" style="1" customWidth="1"/>
    <col min="3" max="3" width="14.625" style="1" customWidth="1"/>
    <col min="4" max="4" width="14" style="1" customWidth="1"/>
    <col min="5" max="5" width="14.875" style="1" customWidth="1"/>
    <col min="6" max="6" width="12.875" style="1" customWidth="1"/>
    <col min="7" max="7" width="13.5" style="1" customWidth="1"/>
    <col min="8" max="16384" width="10.75" style="1"/>
  </cols>
  <sheetData>
    <row r="2" spans="1:8">
      <c r="A2" s="87" t="s">
        <v>743</v>
      </c>
      <c r="B2" s="87"/>
      <c r="C2" s="87"/>
      <c r="D2" s="87"/>
      <c r="E2" s="87"/>
      <c r="F2" s="87"/>
      <c r="G2" s="87"/>
    </row>
    <row r="3" spans="1:8" ht="19.5" customHeight="1">
      <c r="A3" s="87"/>
      <c r="B3" s="87"/>
      <c r="C3" s="87"/>
      <c r="D3" s="87"/>
      <c r="E3" s="87"/>
      <c r="F3" s="87"/>
      <c r="H3" s="412" t="s">
        <v>19</v>
      </c>
    </row>
    <row r="4" spans="1:8" ht="20.25" customHeight="1">
      <c r="A4" s="557" t="s">
        <v>114</v>
      </c>
      <c r="B4" s="557" t="s">
        <v>52</v>
      </c>
      <c r="C4" s="557" t="s">
        <v>346</v>
      </c>
      <c r="D4" s="557"/>
      <c r="E4" s="557"/>
      <c r="F4" s="433"/>
      <c r="G4" s="557" t="s">
        <v>347</v>
      </c>
      <c r="H4" s="557" t="s">
        <v>136</v>
      </c>
    </row>
    <row r="5" spans="1:8" ht="47.25" customHeight="1">
      <c r="A5" s="557"/>
      <c r="B5" s="557"/>
      <c r="C5" s="107" t="s">
        <v>349</v>
      </c>
      <c r="D5" s="107" t="s">
        <v>350</v>
      </c>
      <c r="E5" s="107" t="s">
        <v>351</v>
      </c>
      <c r="F5" s="107" t="s">
        <v>551</v>
      </c>
      <c r="G5" s="557"/>
      <c r="H5" s="557"/>
    </row>
    <row r="6" spans="1:8" ht="15.95" customHeight="1">
      <c r="A6" s="107">
        <v>1</v>
      </c>
      <c r="B6" s="107">
        <v>2</v>
      </c>
      <c r="C6" s="107">
        <v>3</v>
      </c>
      <c r="D6" s="107">
        <v>4</v>
      </c>
      <c r="E6" s="107">
        <v>5</v>
      </c>
      <c r="F6" s="107">
        <v>6</v>
      </c>
      <c r="G6" s="107">
        <v>7</v>
      </c>
      <c r="H6" s="107">
        <v>8</v>
      </c>
    </row>
    <row r="7" spans="1:8" ht="15.95" customHeight="1">
      <c r="A7" s="254"/>
      <c r="B7" s="210" t="s">
        <v>359</v>
      </c>
      <c r="C7" s="132"/>
      <c r="D7" s="132"/>
      <c r="E7" s="132"/>
      <c r="F7" s="132"/>
      <c r="G7" s="132"/>
      <c r="H7" s="132"/>
    </row>
    <row r="8" spans="1:8" ht="15.95" customHeight="1">
      <c r="A8" s="125">
        <v>1</v>
      </c>
      <c r="B8" s="210" t="s">
        <v>360</v>
      </c>
      <c r="C8" s="237">
        <v>121007</v>
      </c>
      <c r="D8" s="237">
        <v>862677</v>
      </c>
      <c r="E8" s="237">
        <v>7540</v>
      </c>
      <c r="F8" s="237">
        <v>1161432</v>
      </c>
      <c r="G8" s="237">
        <v>364</v>
      </c>
      <c r="H8" s="237">
        <f>SUM(C8:G8)</f>
        <v>2153020</v>
      </c>
    </row>
    <row r="9" spans="1:8" ht="15.95" customHeight="1">
      <c r="A9" s="125">
        <v>2</v>
      </c>
      <c r="B9" s="210" t="s">
        <v>361</v>
      </c>
      <c r="C9" s="237">
        <v>121007</v>
      </c>
      <c r="D9" s="237">
        <v>862677</v>
      </c>
      <c r="E9" s="237">
        <v>7540</v>
      </c>
      <c r="F9" s="237">
        <v>1161432</v>
      </c>
      <c r="G9" s="237">
        <v>364</v>
      </c>
      <c r="H9" s="237">
        <f>SUM(C9:G9)</f>
        <v>2153020</v>
      </c>
    </row>
    <row r="10" spans="1:8" ht="15.95" customHeight="1">
      <c r="A10" s="125">
        <v>3</v>
      </c>
      <c r="B10" s="210" t="s">
        <v>362</v>
      </c>
      <c r="C10" s="255">
        <v>0</v>
      </c>
      <c r="D10" s="255">
        <v>0</v>
      </c>
      <c r="E10" s="255">
        <v>0</v>
      </c>
      <c r="F10" s="255">
        <v>0</v>
      </c>
      <c r="G10" s="237">
        <v>30071</v>
      </c>
      <c r="H10" s="237">
        <f t="shared" ref="H10:H18" si="0">SUM(C10:G10)</f>
        <v>30071</v>
      </c>
    </row>
    <row r="11" spans="1:8" ht="15.95" customHeight="1">
      <c r="A11" s="125">
        <v>4</v>
      </c>
      <c r="B11" s="254" t="s">
        <v>281</v>
      </c>
      <c r="C11" s="237">
        <v>121007</v>
      </c>
      <c r="D11" s="237">
        <v>862677</v>
      </c>
      <c r="E11" s="237">
        <v>7540</v>
      </c>
      <c r="F11" s="237">
        <v>1161432</v>
      </c>
      <c r="G11" s="237">
        <v>30435</v>
      </c>
      <c r="H11" s="237">
        <f>SUM(C11:G11)</f>
        <v>2183091</v>
      </c>
    </row>
    <row r="12" spans="1:8" ht="15.95" customHeight="1">
      <c r="A12" s="125"/>
      <c r="B12" s="210" t="s">
        <v>363</v>
      </c>
      <c r="C12" s="237"/>
      <c r="D12" s="237"/>
      <c r="E12" s="255"/>
      <c r="F12" s="237"/>
      <c r="G12" s="237"/>
      <c r="H12" s="237" t="s">
        <v>505</v>
      </c>
    </row>
    <row r="13" spans="1:8" ht="15.95" customHeight="1">
      <c r="A13" s="125">
        <v>5</v>
      </c>
      <c r="B13" s="210" t="s">
        <v>364</v>
      </c>
      <c r="C13" s="237">
        <v>306018</v>
      </c>
      <c r="D13" s="237">
        <v>1661485</v>
      </c>
      <c r="E13" s="255">
        <v>0</v>
      </c>
      <c r="F13" s="237">
        <v>1321</v>
      </c>
      <c r="G13" s="237">
        <v>5345</v>
      </c>
      <c r="H13" s="237">
        <f t="shared" si="0"/>
        <v>1974169</v>
      </c>
    </row>
    <row r="14" spans="1:8" ht="15.95" customHeight="1">
      <c r="A14" s="125">
        <v>6</v>
      </c>
      <c r="B14" s="210" t="s">
        <v>365</v>
      </c>
      <c r="C14" s="237">
        <v>306018</v>
      </c>
      <c r="D14" s="237">
        <v>1661485</v>
      </c>
      <c r="E14" s="255">
        <v>0</v>
      </c>
      <c r="F14" s="237">
        <v>1321</v>
      </c>
      <c r="G14" s="237">
        <v>5345</v>
      </c>
      <c r="H14" s="237">
        <f t="shared" ref="H14:H15" si="1">SUM(C14:G14)</f>
        <v>1974169</v>
      </c>
    </row>
    <row r="15" spans="1:8" ht="15.95" customHeight="1">
      <c r="A15" s="125">
        <v>7</v>
      </c>
      <c r="B15" s="210" t="s">
        <v>366</v>
      </c>
      <c r="C15" s="237">
        <v>306018</v>
      </c>
      <c r="D15" s="237">
        <v>1661485</v>
      </c>
      <c r="E15" s="255">
        <v>0</v>
      </c>
      <c r="F15" s="237">
        <v>1321</v>
      </c>
      <c r="G15" s="237">
        <v>5345</v>
      </c>
      <c r="H15" s="237">
        <f t="shared" si="1"/>
        <v>1974169</v>
      </c>
    </row>
    <row r="16" spans="1:8" ht="15.95" customHeight="1">
      <c r="A16" s="125"/>
      <c r="B16" s="210" t="s">
        <v>367</v>
      </c>
      <c r="C16" s="237"/>
      <c r="D16" s="237"/>
      <c r="E16" s="255"/>
      <c r="F16" s="237"/>
      <c r="G16" s="237"/>
      <c r="H16" s="237" t="s">
        <v>505</v>
      </c>
    </row>
    <row r="17" spans="1:8" ht="15.95" customHeight="1">
      <c r="A17" s="125">
        <v>8</v>
      </c>
      <c r="B17" s="210" t="s">
        <v>368</v>
      </c>
      <c r="C17" s="255">
        <v>0</v>
      </c>
      <c r="D17" s="255">
        <v>0</v>
      </c>
      <c r="E17" s="255">
        <v>0</v>
      </c>
      <c r="F17" s="255">
        <v>0</v>
      </c>
      <c r="G17" s="237">
        <v>2359</v>
      </c>
      <c r="H17" s="237">
        <f t="shared" si="0"/>
        <v>2359</v>
      </c>
    </row>
    <row r="18" spans="1:8" ht="15.95" customHeight="1">
      <c r="A18" s="125">
        <v>9</v>
      </c>
      <c r="B18" s="210" t="s">
        <v>195</v>
      </c>
      <c r="C18" s="255">
        <v>0</v>
      </c>
      <c r="D18" s="255">
        <v>0</v>
      </c>
      <c r="E18" s="255">
        <v>0</v>
      </c>
      <c r="F18" s="255">
        <v>0</v>
      </c>
      <c r="G18" s="237">
        <v>-11495</v>
      </c>
      <c r="H18" s="237">
        <f t="shared" si="0"/>
        <v>-11495</v>
      </c>
    </row>
    <row r="81" spans="1:1">
      <c r="A81" s="151"/>
    </row>
    <row r="177" spans="4:4">
      <c r="D177" s="54"/>
    </row>
  </sheetData>
  <sheetProtection selectLockedCells="1" selectUnlockedCells="1"/>
  <mergeCells count="5">
    <mergeCell ref="A4:A5"/>
    <mergeCell ref="B4:B5"/>
    <mergeCell ref="C4:E4"/>
    <mergeCell ref="G4:G5"/>
    <mergeCell ref="H4:H5"/>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FF00"/>
  </sheetPr>
  <dimension ref="A1:D191"/>
  <sheetViews>
    <sheetView workbookViewId="0">
      <selection sqref="A1:D17"/>
    </sheetView>
  </sheetViews>
  <sheetFormatPr defaultColWidth="10.75" defaultRowHeight="12.75"/>
  <cols>
    <col min="1" max="1" width="38.625" style="6" customWidth="1"/>
    <col min="2" max="2" width="8" style="6" customWidth="1"/>
    <col min="3" max="3" width="10.125" style="6" customWidth="1"/>
    <col min="4" max="4" width="11.625" style="6" customWidth="1"/>
    <col min="5" max="16384" width="10.75" style="6"/>
  </cols>
  <sheetData>
    <row r="1" spans="1:4" ht="39.75" customHeight="1">
      <c r="A1" s="496" t="s">
        <v>632</v>
      </c>
      <c r="B1" s="496"/>
      <c r="C1" s="496"/>
      <c r="D1" s="496"/>
    </row>
    <row r="2" spans="1:4" ht="32.25" customHeight="1">
      <c r="A2" s="497"/>
      <c r="B2" s="497"/>
      <c r="C2" s="497"/>
      <c r="D2" s="497"/>
    </row>
    <row r="3" spans="1:4" ht="10.5" customHeight="1">
      <c r="A3" s="133"/>
      <c r="B3" s="133"/>
      <c r="C3" s="133"/>
      <c r="D3" s="133"/>
    </row>
    <row r="4" spans="1:4" ht="12.75" customHeight="1">
      <c r="A4" s="133"/>
      <c r="B4" s="133"/>
      <c r="C4" s="133"/>
      <c r="D4" s="133"/>
    </row>
    <row r="5" spans="1:4">
      <c r="A5" s="15"/>
      <c r="B5" s="15"/>
      <c r="C5" s="16"/>
      <c r="D5" s="17" t="s">
        <v>19</v>
      </c>
    </row>
    <row r="6" spans="1:4" ht="51" customHeight="1">
      <c r="A6" s="18" t="s">
        <v>20</v>
      </c>
      <c r="B6" s="18" t="s">
        <v>21</v>
      </c>
      <c r="C6" s="374" t="s">
        <v>629</v>
      </c>
      <c r="D6" s="374" t="s">
        <v>630</v>
      </c>
    </row>
    <row r="7" spans="1:4" ht="19.5" customHeight="1">
      <c r="A7" s="18">
        <v>1</v>
      </c>
      <c r="B7" s="18">
        <v>2</v>
      </c>
      <c r="C7" s="181">
        <v>3</v>
      </c>
      <c r="D7" s="177">
        <v>4</v>
      </c>
    </row>
    <row r="8" spans="1:4" s="28" customFormat="1" ht="18.75" customHeight="1">
      <c r="A8" s="22" t="s">
        <v>51</v>
      </c>
      <c r="B8" s="229"/>
      <c r="C8" s="139">
        <v>10619</v>
      </c>
      <c r="D8" s="175">
        <v>10915</v>
      </c>
    </row>
    <row r="9" spans="1:4" s="28" customFormat="1" ht="18.75" customHeight="1">
      <c r="A9" s="22" t="s">
        <v>70</v>
      </c>
      <c r="B9" s="229"/>
      <c r="C9" s="139">
        <f>C8</f>
        <v>10619</v>
      </c>
      <c r="D9" s="175">
        <v>10915</v>
      </c>
    </row>
    <row r="12" spans="1:4" ht="12.75" customHeight="1">
      <c r="A12" s="339" t="s">
        <v>48</v>
      </c>
      <c r="B12" s="339"/>
      <c r="C12" s="339"/>
      <c r="D12" s="12"/>
    </row>
    <row r="13" spans="1:4" ht="12.75" customHeight="1">
      <c r="A13" s="339" t="s">
        <v>609</v>
      </c>
      <c r="B13" s="12"/>
      <c r="C13" s="12"/>
      <c r="D13" s="12"/>
    </row>
    <row r="14" spans="1:4" ht="33.75" customHeight="1">
      <c r="A14" s="11" t="s">
        <v>690</v>
      </c>
      <c r="B14" s="339"/>
      <c r="C14" s="339" t="s">
        <v>605</v>
      </c>
      <c r="D14" s="12"/>
    </row>
    <row r="15" spans="1:4" ht="48.75" customHeight="1">
      <c r="A15" s="11" t="s">
        <v>590</v>
      </c>
      <c r="B15" s="339"/>
      <c r="C15" s="339" t="s">
        <v>606</v>
      </c>
      <c r="D15" s="12"/>
    </row>
    <row r="16" spans="1:4" ht="12.75" customHeight="1">
      <c r="A16" s="339" t="s">
        <v>607</v>
      </c>
      <c r="B16" s="12"/>
      <c r="C16" s="12"/>
      <c r="D16" s="368" t="s">
        <v>505</v>
      </c>
    </row>
    <row r="17" spans="1:4" ht="12.75" customHeight="1">
      <c r="A17" s="339" t="s">
        <v>608</v>
      </c>
      <c r="B17" s="12"/>
      <c r="C17" s="12"/>
      <c r="D17" s="12"/>
    </row>
    <row r="18" spans="1:4">
      <c r="A18" s="12"/>
      <c r="B18" s="12"/>
      <c r="C18" s="12"/>
      <c r="D18" s="12"/>
    </row>
    <row r="19" spans="1:4" ht="12.75" customHeight="1">
      <c r="A19" s="12"/>
      <c r="B19" s="12"/>
      <c r="C19" s="12"/>
      <c r="D19" s="12"/>
    </row>
    <row r="20" spans="1:4" ht="12.75" customHeight="1"/>
    <row r="96" spans="1:1">
      <c r="A96" s="152" t="s">
        <v>16</v>
      </c>
    </row>
    <row r="191" spans="4:4">
      <c r="D191" s="29"/>
    </row>
  </sheetData>
  <sheetProtection selectLockedCells="1" selectUnlockedCells="1"/>
  <mergeCells count="2">
    <mergeCell ref="A1:D1"/>
    <mergeCell ref="A2:D2"/>
  </mergeCells>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sheetPr>
    <tabColor rgb="FFFFFF00"/>
  </sheetPr>
  <dimension ref="A1:H194"/>
  <sheetViews>
    <sheetView workbookViewId="0">
      <selection sqref="A1:F1"/>
    </sheetView>
  </sheetViews>
  <sheetFormatPr defaultColWidth="10.75" defaultRowHeight="13.5"/>
  <cols>
    <col min="1" max="1" width="5.5" style="6" customWidth="1"/>
    <col min="2" max="2" width="48.25" style="6" customWidth="1"/>
    <col min="3" max="3" width="13.125" style="6" customWidth="1"/>
    <col min="4" max="4" width="12.375" style="6" customWidth="1"/>
    <col min="5" max="5" width="10.375" style="6" customWidth="1"/>
    <col min="6" max="6" width="10.875" style="6" customWidth="1"/>
    <col min="7" max="7" width="10.625" style="6" customWidth="1"/>
    <col min="8" max="16384" width="10.75" style="70"/>
  </cols>
  <sheetData>
    <row r="1" spans="1:8" ht="25.5" customHeight="1">
      <c r="A1" s="519" t="s">
        <v>744</v>
      </c>
      <c r="B1" s="519"/>
      <c r="C1" s="519"/>
      <c r="D1" s="519"/>
      <c r="E1" s="519"/>
      <c r="F1" s="519"/>
    </row>
    <row r="2" spans="1:8">
      <c r="A2" s="87"/>
      <c r="B2" s="87"/>
      <c r="C2" s="87"/>
      <c r="D2" s="87"/>
      <c r="E2" s="87"/>
      <c r="F2" s="87"/>
      <c r="G2" s="87"/>
      <c r="H2" s="67" t="s">
        <v>19</v>
      </c>
    </row>
    <row r="3" spans="1:8" ht="18.75" customHeight="1">
      <c r="A3" s="557" t="s">
        <v>114</v>
      </c>
      <c r="B3" s="557" t="s">
        <v>52</v>
      </c>
      <c r="C3" s="557" t="s">
        <v>346</v>
      </c>
      <c r="D3" s="557"/>
      <c r="E3" s="557"/>
      <c r="F3" s="281"/>
      <c r="G3" s="557" t="s">
        <v>347</v>
      </c>
      <c r="H3" s="557" t="s">
        <v>136</v>
      </c>
    </row>
    <row r="4" spans="1:8" ht="58.5" customHeight="1">
      <c r="A4" s="557"/>
      <c r="B4" s="557"/>
      <c r="C4" s="107" t="s">
        <v>349</v>
      </c>
      <c r="D4" s="107" t="s">
        <v>350</v>
      </c>
      <c r="E4" s="107" t="s">
        <v>351</v>
      </c>
      <c r="F4" s="107" t="s">
        <v>551</v>
      </c>
      <c r="G4" s="557"/>
      <c r="H4" s="557"/>
    </row>
    <row r="5" spans="1:8" ht="15" customHeight="1">
      <c r="A5" s="107">
        <v>1</v>
      </c>
      <c r="B5" s="107">
        <v>2</v>
      </c>
      <c r="C5" s="107">
        <v>3</v>
      </c>
      <c r="D5" s="107">
        <v>4</v>
      </c>
      <c r="E5" s="107">
        <v>5</v>
      </c>
      <c r="F5" s="107">
        <v>6</v>
      </c>
      <c r="G5" s="107">
        <v>7</v>
      </c>
      <c r="H5" s="107">
        <v>8</v>
      </c>
    </row>
    <row r="6" spans="1:8" ht="15.95" customHeight="1">
      <c r="A6" s="254"/>
      <c r="B6" s="210" t="s">
        <v>359</v>
      </c>
      <c r="C6" s="132"/>
      <c r="D6" s="132"/>
      <c r="E6" s="132"/>
      <c r="F6" s="132"/>
      <c r="G6" s="132"/>
      <c r="H6" s="132"/>
    </row>
    <row r="7" spans="1:8" ht="15.95" customHeight="1">
      <c r="A7" s="125">
        <v>1</v>
      </c>
      <c r="B7" s="210" t="s">
        <v>360</v>
      </c>
      <c r="C7" s="237">
        <v>388450</v>
      </c>
      <c r="D7" s="237">
        <v>826508</v>
      </c>
      <c r="E7" s="237">
        <v>3685</v>
      </c>
      <c r="F7" s="237">
        <v>866347</v>
      </c>
      <c r="G7" s="237">
        <v>1075</v>
      </c>
      <c r="H7" s="237">
        <f>SUM(C7:G7)</f>
        <v>2086065</v>
      </c>
    </row>
    <row r="8" spans="1:8" ht="15.95" customHeight="1">
      <c r="A8" s="125">
        <v>3</v>
      </c>
      <c r="B8" s="210" t="s">
        <v>361</v>
      </c>
      <c r="C8" s="237">
        <v>388450</v>
      </c>
      <c r="D8" s="237">
        <f>D7</f>
        <v>826508</v>
      </c>
      <c r="E8" s="237">
        <v>3685</v>
      </c>
      <c r="F8" s="237">
        <v>866347</v>
      </c>
      <c r="G8" s="237">
        <v>1075</v>
      </c>
      <c r="H8" s="237">
        <f>SUM(C8:G8)</f>
        <v>2086065</v>
      </c>
    </row>
    <row r="9" spans="1:8" ht="15.95" customHeight="1">
      <c r="A9" s="125">
        <v>4</v>
      </c>
      <c r="B9" s="210" t="s">
        <v>362</v>
      </c>
      <c r="C9" s="255">
        <v>0</v>
      </c>
      <c r="D9" s="255">
        <v>0</v>
      </c>
      <c r="E9" s="255">
        <v>0</v>
      </c>
      <c r="F9" s="255">
        <v>0</v>
      </c>
      <c r="G9" s="237">
        <v>61328</v>
      </c>
      <c r="H9" s="237">
        <f t="shared" ref="H9:H17" si="0">SUM(C9:G9)</f>
        <v>61328</v>
      </c>
    </row>
    <row r="10" spans="1:8" ht="15.95" customHeight="1">
      <c r="A10" s="125">
        <v>5</v>
      </c>
      <c r="B10" s="254" t="s">
        <v>281</v>
      </c>
      <c r="C10" s="237">
        <f>C8+C9</f>
        <v>388450</v>
      </c>
      <c r="D10" s="237">
        <f>D8+D9</f>
        <v>826508</v>
      </c>
      <c r="E10" s="237">
        <f>E8+E9</f>
        <v>3685</v>
      </c>
      <c r="F10" s="237">
        <f>F8+F9</f>
        <v>866347</v>
      </c>
      <c r="G10" s="237">
        <f>G8+G9</f>
        <v>62403</v>
      </c>
      <c r="H10" s="237">
        <f t="shared" si="0"/>
        <v>2147393</v>
      </c>
    </row>
    <row r="11" spans="1:8" ht="15.95" customHeight="1">
      <c r="A11" s="125"/>
      <c r="B11" s="210" t="s">
        <v>363</v>
      </c>
      <c r="C11" s="237" t="s">
        <v>505</v>
      </c>
      <c r="D11" s="237"/>
      <c r="E11" s="255" t="s">
        <v>505</v>
      </c>
      <c r="F11" s="237"/>
      <c r="G11" s="237"/>
      <c r="H11" s="237" t="s">
        <v>505</v>
      </c>
    </row>
    <row r="12" spans="1:8" ht="15.95" customHeight="1">
      <c r="A12" s="125">
        <v>6</v>
      </c>
      <c r="B12" s="210" t="s">
        <v>364</v>
      </c>
      <c r="C12" s="237">
        <v>358651</v>
      </c>
      <c r="D12" s="237">
        <v>1587712</v>
      </c>
      <c r="E12" s="255">
        <v>0</v>
      </c>
      <c r="F12" s="237">
        <v>20</v>
      </c>
      <c r="G12" s="237">
        <v>2708</v>
      </c>
      <c r="H12" s="237">
        <f t="shared" si="0"/>
        <v>1949091</v>
      </c>
    </row>
    <row r="13" spans="1:8" ht="15.95" customHeight="1">
      <c r="A13" s="125">
        <v>7</v>
      </c>
      <c r="B13" s="210" t="s">
        <v>365</v>
      </c>
      <c r="C13" s="237">
        <v>358651</v>
      </c>
      <c r="D13" s="237">
        <v>1587712</v>
      </c>
      <c r="E13" s="255">
        <v>0</v>
      </c>
      <c r="F13" s="237">
        <v>20</v>
      </c>
      <c r="G13" s="237">
        <v>2708</v>
      </c>
      <c r="H13" s="237">
        <f t="shared" ref="H13" si="1">SUM(C13:G13)</f>
        <v>1949091</v>
      </c>
    </row>
    <row r="14" spans="1:8" ht="15.95" customHeight="1">
      <c r="A14" s="125">
        <v>8</v>
      </c>
      <c r="B14" s="210" t="s">
        <v>366</v>
      </c>
      <c r="C14" s="237">
        <v>358651</v>
      </c>
      <c r="D14" s="237">
        <v>1587712</v>
      </c>
      <c r="E14" s="255">
        <v>0</v>
      </c>
      <c r="F14" s="237">
        <v>20</v>
      </c>
      <c r="G14" s="237">
        <v>2708</v>
      </c>
      <c r="H14" s="237">
        <f t="shared" ref="H14" si="2">SUM(C14:G14)</f>
        <v>1949091</v>
      </c>
    </row>
    <row r="15" spans="1:8" ht="15.95" customHeight="1">
      <c r="A15" s="125"/>
      <c r="B15" s="210" t="s">
        <v>367</v>
      </c>
      <c r="C15" s="237"/>
      <c r="D15" s="237"/>
      <c r="E15" s="255" t="s">
        <v>505</v>
      </c>
      <c r="F15" s="237"/>
      <c r="G15" s="237"/>
      <c r="H15" s="237" t="s">
        <v>505</v>
      </c>
    </row>
    <row r="16" spans="1:8" ht="15.95" customHeight="1">
      <c r="A16" s="125">
        <v>9</v>
      </c>
      <c r="B16" s="210" t="s">
        <v>368</v>
      </c>
      <c r="C16" s="255">
        <v>0</v>
      </c>
      <c r="D16" s="255">
        <v>0</v>
      </c>
      <c r="E16" s="255">
        <v>0</v>
      </c>
      <c r="F16" s="255">
        <v>0</v>
      </c>
      <c r="G16" s="237">
        <v>8963</v>
      </c>
      <c r="H16" s="237">
        <f t="shared" si="0"/>
        <v>8963</v>
      </c>
    </row>
    <row r="17" spans="1:8" ht="15.95" customHeight="1">
      <c r="A17" s="125">
        <v>10</v>
      </c>
      <c r="B17" s="210" t="s">
        <v>195</v>
      </c>
      <c r="C17" s="255">
        <v>0</v>
      </c>
      <c r="D17" s="255">
        <v>0</v>
      </c>
      <c r="E17" s="255">
        <v>0</v>
      </c>
      <c r="F17" s="255">
        <v>0</v>
      </c>
      <c r="G17" s="237">
        <v>-11007</v>
      </c>
      <c r="H17" s="237">
        <f t="shared" si="0"/>
        <v>-11007</v>
      </c>
    </row>
    <row r="18" spans="1:8" ht="13.5" customHeight="1"/>
    <row r="19" spans="1:8" ht="13.5" customHeight="1"/>
    <row r="20" spans="1:8" ht="13.5" customHeight="1"/>
    <row r="21" spans="1:8" ht="13.5" customHeight="1"/>
    <row r="22" spans="1:8" ht="13.5" customHeight="1"/>
    <row r="23" spans="1:8" ht="13.5" customHeight="1"/>
    <row r="24" spans="1:8" ht="13.5" customHeight="1"/>
    <row r="25" spans="1:8" ht="13.5" customHeight="1"/>
    <row r="98" spans="1:1">
      <c r="A98" s="152"/>
    </row>
    <row r="194" spans="4:4">
      <c r="D194" s="29"/>
    </row>
  </sheetData>
  <sheetProtection selectLockedCells="1" selectUnlockedCells="1"/>
  <mergeCells count="6">
    <mergeCell ref="A1:F1"/>
    <mergeCell ref="H3:H4"/>
    <mergeCell ref="A3:A4"/>
    <mergeCell ref="B3:B4"/>
    <mergeCell ref="C3:E3"/>
    <mergeCell ref="G3:G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tabColor rgb="FFFFFF00"/>
  </sheetPr>
  <dimension ref="A1:H202"/>
  <sheetViews>
    <sheetView workbookViewId="0">
      <selection activeCell="A3" sqref="A3:XFD3"/>
    </sheetView>
  </sheetViews>
  <sheetFormatPr defaultColWidth="10.75" defaultRowHeight="13.5"/>
  <cols>
    <col min="1" max="1" width="6" style="1" customWidth="1"/>
    <col min="2" max="2" width="26.75" style="1" customWidth="1"/>
    <col min="3" max="8" width="12.625" style="1" customWidth="1"/>
  </cols>
  <sheetData>
    <row r="1" spans="1:8">
      <c r="A1" s="6"/>
      <c r="B1" s="6"/>
      <c r="C1" s="6"/>
      <c r="D1" s="6"/>
      <c r="E1" s="6"/>
      <c r="F1" s="6"/>
      <c r="G1" s="6"/>
      <c r="H1" s="6"/>
    </row>
    <row r="2" spans="1:8">
      <c r="A2" s="519" t="s">
        <v>745</v>
      </c>
      <c r="B2" s="519"/>
      <c r="C2" s="519"/>
      <c r="D2" s="519"/>
      <c r="E2" s="519"/>
      <c r="F2" s="519"/>
      <c r="G2" s="519"/>
      <c r="H2" s="519"/>
    </row>
    <row r="3" spans="1:8" ht="29.25" customHeight="1">
      <c r="A3" s="6" t="s">
        <v>505</v>
      </c>
      <c r="B3" s="6"/>
      <c r="C3" s="6"/>
      <c r="D3" s="6"/>
      <c r="E3" s="6"/>
      <c r="F3" s="6"/>
      <c r="G3" s="6"/>
      <c r="H3" s="426" t="s">
        <v>19</v>
      </c>
    </row>
    <row r="4" spans="1:8" ht="15" customHeight="1">
      <c r="A4" s="558" t="s">
        <v>114</v>
      </c>
      <c r="B4" s="558" t="s">
        <v>52</v>
      </c>
      <c r="C4" s="558" t="s">
        <v>629</v>
      </c>
      <c r="D4" s="558"/>
      <c r="E4" s="559"/>
      <c r="F4" s="560" t="s">
        <v>639</v>
      </c>
      <c r="G4" s="560"/>
      <c r="H4" s="560"/>
    </row>
    <row r="5" spans="1:8" ht="15" customHeight="1">
      <c r="A5" s="558"/>
      <c r="B5" s="558"/>
      <c r="C5" s="224" t="s">
        <v>194</v>
      </c>
      <c r="D5" s="224" t="s">
        <v>369</v>
      </c>
      <c r="E5" s="225" t="s">
        <v>77</v>
      </c>
      <c r="F5" s="172" t="s">
        <v>194</v>
      </c>
      <c r="G5" s="172" t="s">
        <v>369</v>
      </c>
      <c r="H5" s="172" t="s">
        <v>77</v>
      </c>
    </row>
    <row r="6" spans="1:8" ht="15" customHeight="1">
      <c r="A6" s="224">
        <v>1</v>
      </c>
      <c r="B6" s="224">
        <v>2</v>
      </c>
      <c r="C6" s="224">
        <v>3</v>
      </c>
      <c r="D6" s="224">
        <v>4</v>
      </c>
      <c r="E6" s="225">
        <v>5</v>
      </c>
      <c r="F6" s="172">
        <v>6</v>
      </c>
      <c r="G6" s="172">
        <v>7</v>
      </c>
      <c r="H6" s="172">
        <v>8</v>
      </c>
    </row>
    <row r="7" spans="1:8" ht="15" customHeight="1">
      <c r="A7" s="8">
        <v>1</v>
      </c>
      <c r="B7" s="226" t="s">
        <v>370</v>
      </c>
      <c r="C7" s="316">
        <v>600955</v>
      </c>
      <c r="D7" s="316">
        <v>25</v>
      </c>
      <c r="E7" s="316">
        <v>600980</v>
      </c>
      <c r="F7" s="316">
        <v>493092</v>
      </c>
      <c r="G7" s="316">
        <v>8</v>
      </c>
      <c r="H7" s="316">
        <v>493100</v>
      </c>
    </row>
    <row r="8" spans="1:8" ht="15" customHeight="1">
      <c r="A8" s="8">
        <v>2</v>
      </c>
      <c r="B8" s="8" t="s">
        <v>7</v>
      </c>
      <c r="C8" s="316">
        <v>24058</v>
      </c>
      <c r="D8" s="302">
        <v>0</v>
      </c>
      <c r="E8" s="316">
        <v>24058</v>
      </c>
      <c r="F8" s="316">
        <v>34910</v>
      </c>
      <c r="G8" s="302">
        <v>0</v>
      </c>
      <c r="H8" s="316">
        <v>34910</v>
      </c>
    </row>
    <row r="9" spans="1:8">
      <c r="A9" s="6"/>
      <c r="B9" s="6"/>
      <c r="C9" s="6"/>
      <c r="D9" s="6"/>
      <c r="E9" s="6"/>
      <c r="F9" s="6"/>
      <c r="G9" s="6"/>
      <c r="H9" s="6"/>
    </row>
    <row r="10" spans="1:8">
      <c r="A10" s="6"/>
      <c r="B10" s="6"/>
      <c r="C10" s="6"/>
      <c r="D10" s="6"/>
      <c r="E10" s="6"/>
      <c r="F10" s="6"/>
      <c r="G10" s="6"/>
      <c r="H10" s="6"/>
    </row>
    <row r="11" spans="1:8">
      <c r="B11" s="6"/>
      <c r="C11" s="6"/>
      <c r="D11" s="6"/>
      <c r="E11" s="6"/>
      <c r="F11" s="6"/>
      <c r="G11" s="6"/>
      <c r="H11" s="6"/>
    </row>
    <row r="107" spans="1:1">
      <c r="A107" s="151" t="s">
        <v>16</v>
      </c>
    </row>
    <row r="202" spans="4:4">
      <c r="D202" s="54"/>
    </row>
  </sheetData>
  <sheetProtection selectLockedCells="1" selectUnlockedCells="1"/>
  <mergeCells count="5">
    <mergeCell ref="A2:H2"/>
    <mergeCell ref="A4:A5"/>
    <mergeCell ref="B4:B5"/>
    <mergeCell ref="C4:E4"/>
    <mergeCell ref="F4:H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tabColor rgb="FFFFFF00"/>
  </sheetPr>
  <dimension ref="A1:H192"/>
  <sheetViews>
    <sheetView workbookViewId="0">
      <selection activeCell="I6" sqref="I6"/>
    </sheetView>
  </sheetViews>
  <sheetFormatPr defaultColWidth="10.75" defaultRowHeight="13.5"/>
  <cols>
    <col min="1" max="1" width="5.25" customWidth="1"/>
    <col min="2" max="2" width="13.625" customWidth="1"/>
    <col min="3" max="3" width="12.125" customWidth="1"/>
    <col min="5" max="5" width="11.625" customWidth="1"/>
    <col min="7" max="7" width="11.375" customWidth="1"/>
    <col min="8" max="8" width="12" customWidth="1"/>
  </cols>
  <sheetData>
    <row r="1" spans="1:8" ht="26.25" customHeight="1">
      <c r="A1" s="1"/>
      <c r="B1" s="1"/>
      <c r="C1" s="1"/>
      <c r="D1" s="1"/>
      <c r="E1" s="1"/>
      <c r="F1" s="1"/>
      <c r="G1" s="1"/>
      <c r="H1" s="1"/>
    </row>
    <row r="2" spans="1:8">
      <c r="A2" s="1" t="s">
        <v>746</v>
      </c>
      <c r="B2" s="38"/>
      <c r="C2" s="38"/>
      <c r="D2" s="38"/>
      <c r="E2" s="38"/>
      <c r="F2" s="38"/>
      <c r="G2" s="38"/>
      <c r="H2" s="38"/>
    </row>
    <row r="3" spans="1:8" ht="22.5" customHeight="1">
      <c r="A3" s="1"/>
      <c r="B3" s="1"/>
      <c r="C3" s="1"/>
      <c r="D3" s="1"/>
      <c r="E3" s="1"/>
      <c r="F3" s="1"/>
      <c r="G3" s="1"/>
      <c r="H3" s="412" t="s">
        <v>19</v>
      </c>
    </row>
    <row r="4" spans="1:8" ht="15" customHeight="1">
      <c r="A4" s="564" t="s">
        <v>114</v>
      </c>
      <c r="B4" s="564" t="s">
        <v>371</v>
      </c>
      <c r="C4" s="561" t="s">
        <v>629</v>
      </c>
      <c r="D4" s="562"/>
      <c r="E4" s="563"/>
      <c r="F4" s="561" t="s">
        <v>639</v>
      </c>
      <c r="G4" s="562"/>
      <c r="H4" s="563"/>
    </row>
    <row r="5" spans="1:8" ht="50.25" customHeight="1">
      <c r="A5" s="564"/>
      <c r="B5" s="564"/>
      <c r="C5" s="129" t="s">
        <v>372</v>
      </c>
      <c r="D5" s="129" t="s">
        <v>373</v>
      </c>
      <c r="E5" s="129" t="s">
        <v>374</v>
      </c>
      <c r="F5" s="129" t="s">
        <v>372</v>
      </c>
      <c r="G5" s="129" t="s">
        <v>373</v>
      </c>
      <c r="H5" s="129" t="s">
        <v>374</v>
      </c>
    </row>
    <row r="6" spans="1:8" ht="15" customHeight="1">
      <c r="A6" s="129">
        <v>1</v>
      </c>
      <c r="B6" s="129">
        <v>2</v>
      </c>
      <c r="C6" s="129">
        <v>3</v>
      </c>
      <c r="D6" s="129">
        <v>4</v>
      </c>
      <c r="E6" s="129">
        <v>5</v>
      </c>
      <c r="F6" s="129">
        <v>6</v>
      </c>
      <c r="G6" s="129">
        <v>7</v>
      </c>
      <c r="H6" s="129">
        <v>8</v>
      </c>
    </row>
    <row r="7" spans="1:8" ht="15" customHeight="1">
      <c r="A7" s="128">
        <v>1</v>
      </c>
      <c r="B7" s="128" t="s">
        <v>375</v>
      </c>
      <c r="C7" s="256">
        <v>711757</v>
      </c>
      <c r="D7" s="256">
        <v>719733</v>
      </c>
      <c r="E7" s="256">
        <v>-7976</v>
      </c>
      <c r="F7" s="256">
        <v>586868.57999999996</v>
      </c>
      <c r="G7" s="256">
        <v>588197</v>
      </c>
      <c r="H7" s="256">
        <f>F7-G7</f>
        <v>-1328.4200000000419</v>
      </c>
    </row>
    <row r="8" spans="1:8" ht="15" customHeight="1">
      <c r="A8" s="128">
        <v>2</v>
      </c>
      <c r="B8" s="128" t="s">
        <v>376</v>
      </c>
      <c r="C8" s="256">
        <v>135645</v>
      </c>
      <c r="D8" s="256">
        <v>141317</v>
      </c>
      <c r="E8" s="256">
        <v>-5672</v>
      </c>
      <c r="F8" s="256">
        <v>128551.22</v>
      </c>
      <c r="G8" s="256">
        <v>127440.94</v>
      </c>
      <c r="H8" s="256">
        <f>F8-G8</f>
        <v>1110.2799999999988</v>
      </c>
    </row>
    <row r="9" spans="1:8" ht="15" customHeight="1">
      <c r="A9" s="128">
        <v>3</v>
      </c>
      <c r="B9" s="128" t="s">
        <v>291</v>
      </c>
      <c r="C9" s="256">
        <v>6676</v>
      </c>
      <c r="D9" s="256">
        <v>6240</v>
      </c>
      <c r="E9" s="256">
        <v>436</v>
      </c>
      <c r="F9" s="256">
        <v>17986.919999999998</v>
      </c>
      <c r="G9" s="256">
        <v>11952.25</v>
      </c>
      <c r="H9" s="256">
        <f>F9-G9</f>
        <v>6034.6699999999983</v>
      </c>
    </row>
    <row r="10" spans="1:8" ht="15" customHeight="1">
      <c r="A10" s="128">
        <v>4</v>
      </c>
      <c r="B10" s="128" t="s">
        <v>136</v>
      </c>
      <c r="C10" s="256">
        <v>854078</v>
      </c>
      <c r="D10" s="256">
        <v>867290</v>
      </c>
      <c r="E10" s="256">
        <v>-13212</v>
      </c>
      <c r="F10" s="256">
        <f>SUM(F7:F9)</f>
        <v>733406.71999999997</v>
      </c>
      <c r="G10" s="256">
        <f>SUM(G7:G9)</f>
        <v>727590.19</v>
      </c>
      <c r="H10" s="256">
        <f>SUM(H7:H9)</f>
        <v>5816.5299999999552</v>
      </c>
    </row>
    <row r="97" spans="1:1">
      <c r="A97" s="151" t="s">
        <v>16</v>
      </c>
    </row>
    <row r="192" spans="4:4">
      <c r="D192" s="149"/>
    </row>
  </sheetData>
  <sheetProtection selectLockedCells="1" selectUnlockedCells="1"/>
  <mergeCells count="4">
    <mergeCell ref="F4:H4"/>
    <mergeCell ref="A4:A5"/>
    <mergeCell ref="B4:B5"/>
    <mergeCell ref="C4:E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3.xml><?xml version="1.0" encoding="utf-8"?>
<worksheet xmlns="http://schemas.openxmlformats.org/spreadsheetml/2006/main" xmlns:r="http://schemas.openxmlformats.org/officeDocument/2006/relationships">
  <sheetPr>
    <tabColor rgb="FFFFFF00"/>
  </sheetPr>
  <dimension ref="A1:F192"/>
  <sheetViews>
    <sheetView workbookViewId="0">
      <selection sqref="A1:F16"/>
    </sheetView>
  </sheetViews>
  <sheetFormatPr defaultColWidth="10.75" defaultRowHeight="13.5"/>
  <cols>
    <col min="1" max="1" width="5" customWidth="1"/>
    <col min="2" max="2" width="40.875" customWidth="1"/>
    <col min="3" max="6" width="12.625" customWidth="1"/>
  </cols>
  <sheetData>
    <row r="1" spans="1:6">
      <c r="A1" s="1"/>
      <c r="B1" s="1"/>
      <c r="C1" s="1"/>
      <c r="D1" s="1"/>
      <c r="E1" s="1"/>
      <c r="F1" s="1"/>
    </row>
    <row r="2" spans="1:6" ht="12.95" customHeight="1">
      <c r="A2" s="493" t="s">
        <v>747</v>
      </c>
      <c r="B2" s="493"/>
      <c r="C2" s="493"/>
      <c r="D2" s="493"/>
      <c r="E2" s="493"/>
      <c r="F2" s="493"/>
    </row>
    <row r="3" spans="1:6" ht="42.6" customHeight="1">
      <c r="A3" s="493"/>
      <c r="B3" s="493"/>
      <c r="C3" s="493"/>
      <c r="D3" s="493"/>
      <c r="E3" s="493"/>
      <c r="F3" s="493"/>
    </row>
    <row r="4" spans="1:6" ht="12" customHeight="1">
      <c r="A4" s="52"/>
      <c r="B4" s="52"/>
      <c r="C4" s="52"/>
      <c r="D4" s="52"/>
      <c r="E4" s="52"/>
      <c r="F4" s="52"/>
    </row>
    <row r="5" spans="1:6" ht="28.5" customHeight="1">
      <c r="F5" s="67" t="s">
        <v>19</v>
      </c>
    </row>
    <row r="6" spans="1:6" ht="24.75" customHeight="1">
      <c r="A6" s="564" t="s">
        <v>114</v>
      </c>
      <c r="B6" s="564" t="s">
        <v>52</v>
      </c>
      <c r="C6" s="565" t="s">
        <v>629</v>
      </c>
      <c r="D6" s="566"/>
      <c r="E6" s="567" t="s">
        <v>639</v>
      </c>
      <c r="F6" s="567"/>
    </row>
    <row r="7" spans="1:6" ht="23.85" customHeight="1">
      <c r="A7" s="564"/>
      <c r="B7" s="564"/>
      <c r="C7" s="564" t="s">
        <v>377</v>
      </c>
      <c r="D7" s="564" t="s">
        <v>378</v>
      </c>
      <c r="E7" s="564" t="s">
        <v>377</v>
      </c>
      <c r="F7" s="564" t="s">
        <v>378</v>
      </c>
    </row>
    <row r="8" spans="1:6" ht="26.25" customHeight="1">
      <c r="A8" s="564"/>
      <c r="B8" s="564"/>
      <c r="C8" s="564"/>
      <c r="D8" s="564"/>
      <c r="E8" s="564"/>
      <c r="F8" s="564"/>
    </row>
    <row r="9" spans="1:6" ht="15" customHeight="1">
      <c r="A9" s="129">
        <v>1</v>
      </c>
      <c r="B9" s="129">
        <v>2</v>
      </c>
      <c r="C9" s="129">
        <v>3</v>
      </c>
      <c r="D9" s="129">
        <v>4</v>
      </c>
      <c r="E9" s="129">
        <v>5</v>
      </c>
      <c r="F9" s="129">
        <v>6</v>
      </c>
    </row>
    <row r="10" spans="1:6" ht="15" customHeight="1">
      <c r="A10" s="128">
        <v>1</v>
      </c>
      <c r="B10" s="441" t="s">
        <v>671</v>
      </c>
      <c r="C10" s="256">
        <v>-399</v>
      </c>
      <c r="D10" s="256">
        <v>-399</v>
      </c>
      <c r="E10" s="256">
        <v>-66.400000000000006</v>
      </c>
      <c r="F10" s="256">
        <v>-66.400000000000006</v>
      </c>
    </row>
    <row r="11" spans="1:6" ht="15" customHeight="1">
      <c r="A11" s="128">
        <v>2</v>
      </c>
      <c r="B11" s="441" t="s">
        <v>672</v>
      </c>
      <c r="C11" s="256">
        <v>399</v>
      </c>
      <c r="D11" s="256">
        <v>399</v>
      </c>
      <c r="E11" s="256">
        <v>66.400000000000006</v>
      </c>
      <c r="F11" s="256">
        <v>66.400000000000006</v>
      </c>
    </row>
    <row r="12" spans="1:6" ht="15" customHeight="1">
      <c r="A12" s="128">
        <v>3</v>
      </c>
      <c r="B12" s="441" t="s">
        <v>673</v>
      </c>
      <c r="C12" s="256">
        <v>-284</v>
      </c>
      <c r="D12" s="256">
        <v>-284</v>
      </c>
      <c r="E12" s="256">
        <v>55.5</v>
      </c>
      <c r="F12" s="256">
        <v>55.5</v>
      </c>
    </row>
    <row r="13" spans="1:6" ht="15" customHeight="1">
      <c r="A13" s="128">
        <v>4</v>
      </c>
      <c r="B13" s="441" t="s">
        <v>674</v>
      </c>
      <c r="C13" s="256">
        <v>284</v>
      </c>
      <c r="D13" s="256">
        <v>284</v>
      </c>
      <c r="E13" s="256">
        <v>-55.5</v>
      </c>
      <c r="F13" s="256">
        <v>-55.5</v>
      </c>
    </row>
    <row r="14" spans="1:6" ht="15" customHeight="1">
      <c r="A14" s="128">
        <v>5</v>
      </c>
      <c r="B14" s="441" t="s">
        <v>379</v>
      </c>
      <c r="C14" s="256">
        <v>22</v>
      </c>
      <c r="D14" s="256">
        <v>22</v>
      </c>
      <c r="E14" s="256">
        <v>301.75</v>
      </c>
      <c r="F14" s="256">
        <v>301.75</v>
      </c>
    </row>
    <row r="15" spans="1:6" ht="15" customHeight="1">
      <c r="A15" s="128">
        <v>6</v>
      </c>
      <c r="B15" s="441" t="s">
        <v>380</v>
      </c>
      <c r="C15" s="256">
        <v>-22</v>
      </c>
      <c r="D15" s="256">
        <v>-22</v>
      </c>
      <c r="E15" s="256">
        <v>-301.75</v>
      </c>
      <c r="F15" s="256">
        <v>-301.75</v>
      </c>
    </row>
    <row r="97" spans="1:1">
      <c r="A97" s="151" t="s">
        <v>16</v>
      </c>
    </row>
    <row r="192" spans="4:4">
      <c r="D192" s="149"/>
    </row>
  </sheetData>
  <sheetProtection selectLockedCells="1" selectUnlockedCells="1"/>
  <mergeCells count="9">
    <mergeCell ref="A2:F3"/>
    <mergeCell ref="A6:A8"/>
    <mergeCell ref="B6:B8"/>
    <mergeCell ref="C6:D6"/>
    <mergeCell ref="E6:F6"/>
    <mergeCell ref="C7:C8"/>
    <mergeCell ref="D7:D8"/>
    <mergeCell ref="E7:E8"/>
    <mergeCell ref="F7:F8"/>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tabColor rgb="FFFFFF00"/>
  </sheetPr>
  <dimension ref="A1:F192"/>
  <sheetViews>
    <sheetView workbookViewId="0">
      <selection sqref="A1:F13"/>
    </sheetView>
  </sheetViews>
  <sheetFormatPr defaultColWidth="10.75" defaultRowHeight="13.5"/>
  <cols>
    <col min="1" max="1" width="5.75" customWidth="1"/>
    <col min="2" max="2" width="44.25" customWidth="1"/>
    <col min="3" max="5" width="12.625" customWidth="1"/>
    <col min="6" max="6" width="14.125" customWidth="1"/>
  </cols>
  <sheetData>
    <row r="1" spans="1:6">
      <c r="A1" s="1"/>
      <c r="B1" s="1"/>
      <c r="C1" s="1"/>
      <c r="D1" s="1"/>
      <c r="E1" s="1"/>
      <c r="F1" s="1"/>
    </row>
    <row r="2" spans="1:6" ht="47.25" customHeight="1">
      <c r="A2" s="493" t="s">
        <v>748</v>
      </c>
      <c r="B2" s="493"/>
      <c r="C2" s="493"/>
      <c r="D2" s="493"/>
      <c r="E2" s="493"/>
      <c r="F2" s="493"/>
    </row>
    <row r="3" spans="1:6" ht="16.5" customHeight="1">
      <c r="A3" s="52"/>
      <c r="B3" s="52"/>
      <c r="C3" s="52"/>
      <c r="D3" s="52"/>
      <c r="E3" s="52"/>
      <c r="F3" s="67" t="s">
        <v>19</v>
      </c>
    </row>
    <row r="4" spans="1:6" ht="45.75" customHeight="1">
      <c r="A4" s="564" t="s">
        <v>114</v>
      </c>
      <c r="B4" s="564" t="s">
        <v>52</v>
      </c>
      <c r="C4" s="564" t="s">
        <v>675</v>
      </c>
      <c r="D4" s="564"/>
      <c r="E4" s="564" t="s">
        <v>676</v>
      </c>
      <c r="F4" s="564"/>
    </row>
    <row r="5" spans="1:6" ht="55.5" customHeight="1">
      <c r="A5" s="564"/>
      <c r="B5" s="564"/>
      <c r="C5" s="129" t="s">
        <v>377</v>
      </c>
      <c r="D5" s="129" t="s">
        <v>378</v>
      </c>
      <c r="E5" s="129" t="s">
        <v>377</v>
      </c>
      <c r="F5" s="129" t="s">
        <v>378</v>
      </c>
    </row>
    <row r="6" spans="1:6" ht="15" customHeight="1">
      <c r="A6" s="129">
        <v>1</v>
      </c>
      <c r="B6" s="129">
        <v>2</v>
      </c>
      <c r="C6" s="129">
        <v>3</v>
      </c>
      <c r="D6" s="129">
        <v>4</v>
      </c>
      <c r="E6" s="129">
        <v>5</v>
      </c>
      <c r="F6" s="129">
        <v>6</v>
      </c>
    </row>
    <row r="7" spans="1:6" ht="15" customHeight="1">
      <c r="A7" s="128">
        <v>1</v>
      </c>
      <c r="B7" s="441" t="s">
        <v>671</v>
      </c>
      <c r="C7" s="256">
        <v>-308</v>
      </c>
      <c r="D7" s="256">
        <v>-308</v>
      </c>
      <c r="E7" s="256">
        <v>-66.400000000000006</v>
      </c>
      <c r="F7" s="256">
        <v>-66.400000000000006</v>
      </c>
    </row>
    <row r="8" spans="1:6" ht="15" customHeight="1">
      <c r="A8" s="128">
        <v>2</v>
      </c>
      <c r="B8" s="441" t="s">
        <v>672</v>
      </c>
      <c r="C8" s="256">
        <v>308</v>
      </c>
      <c r="D8" s="256">
        <v>308</v>
      </c>
      <c r="E8" s="256">
        <v>66.400000000000006</v>
      </c>
      <c r="F8" s="256">
        <v>66.400000000000006</v>
      </c>
    </row>
    <row r="9" spans="1:6" ht="15" customHeight="1">
      <c r="A9" s="128">
        <v>3</v>
      </c>
      <c r="B9" s="441" t="s">
        <v>673</v>
      </c>
      <c r="C9" s="256">
        <v>-235</v>
      </c>
      <c r="D9" s="256">
        <v>-235</v>
      </c>
      <c r="E9" s="256">
        <v>53.38</v>
      </c>
      <c r="F9" s="256">
        <v>53.38</v>
      </c>
    </row>
    <row r="10" spans="1:6" ht="15" customHeight="1">
      <c r="A10" s="128">
        <v>4</v>
      </c>
      <c r="B10" s="441" t="s">
        <v>674</v>
      </c>
      <c r="C10" s="256">
        <v>235</v>
      </c>
      <c r="D10" s="256">
        <v>235</v>
      </c>
      <c r="E10" s="256">
        <v>-53.38</v>
      </c>
      <c r="F10" s="256">
        <v>-53.38</v>
      </c>
    </row>
    <row r="11" spans="1:6" ht="15" customHeight="1">
      <c r="A11" s="128">
        <v>7</v>
      </c>
      <c r="B11" s="441" t="s">
        <v>379</v>
      </c>
      <c r="C11" s="256">
        <v>22</v>
      </c>
      <c r="D11" s="256">
        <v>22</v>
      </c>
      <c r="E11" s="256">
        <v>309.32</v>
      </c>
      <c r="F11" s="256">
        <v>309.32</v>
      </c>
    </row>
    <row r="12" spans="1:6" ht="15" customHeight="1">
      <c r="A12" s="128">
        <v>8</v>
      </c>
      <c r="B12" s="441" t="s">
        <v>380</v>
      </c>
      <c r="C12" s="256">
        <v>-22</v>
      </c>
      <c r="D12" s="256">
        <v>-22</v>
      </c>
      <c r="E12" s="256">
        <v>-309.32</v>
      </c>
      <c r="F12" s="256">
        <v>-309.32</v>
      </c>
    </row>
    <row r="15" spans="1:6">
      <c r="B15" s="89"/>
    </row>
    <row r="97" spans="1:1">
      <c r="A97" s="151" t="s">
        <v>16</v>
      </c>
    </row>
    <row r="192" spans="4:4">
      <c r="D192" s="149"/>
    </row>
  </sheetData>
  <sheetProtection selectLockedCells="1" selectUnlockedCells="1"/>
  <mergeCells count="5">
    <mergeCell ref="A2:F2"/>
    <mergeCell ref="A4:A5"/>
    <mergeCell ref="B4:B5"/>
    <mergeCell ref="C4:D4"/>
    <mergeCell ref="E4:F4"/>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sheetPr>
    <tabColor rgb="FFFFFF00"/>
  </sheetPr>
  <dimension ref="A1:H202"/>
  <sheetViews>
    <sheetView workbookViewId="0">
      <selection activeCell="C3" sqref="C3"/>
    </sheetView>
  </sheetViews>
  <sheetFormatPr defaultColWidth="10.75" defaultRowHeight="13.5"/>
  <cols>
    <col min="1" max="1" width="6.375" customWidth="1"/>
    <col min="2" max="2" width="36.125" customWidth="1"/>
    <col min="5" max="5" width="11.375" customWidth="1"/>
    <col min="8" max="8" width="10.75" customWidth="1"/>
  </cols>
  <sheetData>
    <row r="1" spans="1:8">
      <c r="A1" s="1"/>
      <c r="B1" s="1"/>
      <c r="C1" s="1"/>
      <c r="D1" s="1"/>
      <c r="E1" s="1"/>
      <c r="F1" s="1"/>
      <c r="G1" s="1"/>
      <c r="H1" s="1"/>
    </row>
    <row r="2" spans="1:8">
      <c r="A2" s="1" t="s">
        <v>749</v>
      </c>
      <c r="B2" s="1"/>
      <c r="C2" s="1"/>
      <c r="D2" s="1"/>
      <c r="E2" s="1"/>
      <c r="F2" s="1"/>
      <c r="G2" s="1"/>
      <c r="H2" s="1"/>
    </row>
    <row r="3" spans="1:8">
      <c r="A3" s="1"/>
      <c r="B3" s="1"/>
      <c r="C3" s="1"/>
      <c r="D3" s="1"/>
      <c r="E3" s="1"/>
      <c r="F3" s="1"/>
      <c r="G3" s="1"/>
      <c r="H3" s="1"/>
    </row>
    <row r="4" spans="1:8">
      <c r="A4" s="38"/>
      <c r="B4" s="1"/>
      <c r="C4" s="1"/>
      <c r="D4" s="1"/>
      <c r="E4" s="1"/>
      <c r="F4" s="1"/>
      <c r="G4" s="1"/>
      <c r="H4" s="67" t="s">
        <v>19</v>
      </c>
    </row>
    <row r="5" spans="1:8" ht="39" customHeight="1">
      <c r="A5" s="98" t="s">
        <v>114</v>
      </c>
      <c r="B5" s="98" t="s">
        <v>52</v>
      </c>
      <c r="C5" s="98" t="s">
        <v>381</v>
      </c>
      <c r="D5" s="98" t="s">
        <v>382</v>
      </c>
      <c r="E5" s="98" t="s">
        <v>383</v>
      </c>
      <c r="F5" s="98" t="s">
        <v>384</v>
      </c>
      <c r="G5" s="98" t="s">
        <v>385</v>
      </c>
      <c r="H5" s="98" t="s">
        <v>136</v>
      </c>
    </row>
    <row r="6" spans="1:8" ht="15" customHeight="1">
      <c r="A6" s="98">
        <v>1</v>
      </c>
      <c r="B6" s="98">
        <v>2</v>
      </c>
      <c r="C6" s="98">
        <v>3</v>
      </c>
      <c r="D6" s="98">
        <v>4</v>
      </c>
      <c r="E6" s="98">
        <v>5</v>
      </c>
      <c r="F6" s="98">
        <v>6</v>
      </c>
      <c r="G6" s="98">
        <v>7</v>
      </c>
      <c r="H6" s="98">
        <v>8</v>
      </c>
    </row>
    <row r="7" spans="1:8" ht="15" customHeight="1">
      <c r="A7" s="99"/>
      <c r="B7" s="420" t="s">
        <v>629</v>
      </c>
      <c r="C7" s="99"/>
      <c r="D7" s="99"/>
      <c r="E7" s="99"/>
      <c r="F7" s="99"/>
      <c r="G7" s="99"/>
      <c r="H7" s="99"/>
    </row>
    <row r="8" spans="1:8" ht="30" customHeight="1">
      <c r="A8" s="99">
        <v>1</v>
      </c>
      <c r="B8" s="476" t="s">
        <v>798</v>
      </c>
      <c r="C8" s="317">
        <v>1616465.0142980001</v>
      </c>
      <c r="D8" s="317">
        <v>44506.679180000006</v>
      </c>
      <c r="E8" s="317">
        <v>157000.76439</v>
      </c>
      <c r="F8" s="317">
        <v>108477.38178</v>
      </c>
      <c r="G8" s="317">
        <v>87104.592350000006</v>
      </c>
      <c r="H8" s="317">
        <v>2013554.4319980002</v>
      </c>
    </row>
    <row r="9" spans="1:8" ht="32.25" customHeight="1">
      <c r="A9" s="99">
        <v>2</v>
      </c>
      <c r="B9" s="476" t="s">
        <v>799</v>
      </c>
      <c r="C9" s="317">
        <v>750861.54189999995</v>
      </c>
      <c r="D9" s="317">
        <v>729041.72901999997</v>
      </c>
      <c r="E9" s="317">
        <v>357110.06313000002</v>
      </c>
      <c r="F9" s="317">
        <v>107933.25414999999</v>
      </c>
      <c r="G9" s="317">
        <v>1103.0301999999999</v>
      </c>
      <c r="H9" s="317">
        <v>1946049.6183999998</v>
      </c>
    </row>
    <row r="10" spans="1:8" ht="30" customHeight="1">
      <c r="A10" s="99">
        <v>3</v>
      </c>
      <c r="B10" s="420" t="s">
        <v>756</v>
      </c>
      <c r="C10" s="186">
        <f>C8-C9</f>
        <v>865603.47239800019</v>
      </c>
      <c r="D10" s="186">
        <f t="shared" ref="D10:H10" si="0">D8-D9</f>
        <v>-684535.04983999999</v>
      </c>
      <c r="E10" s="186">
        <f t="shared" si="0"/>
        <v>-200109.29874000003</v>
      </c>
      <c r="F10" s="186">
        <f t="shared" si="0"/>
        <v>544.12763000000268</v>
      </c>
      <c r="G10" s="186">
        <f t="shared" si="0"/>
        <v>86001.562150000012</v>
      </c>
      <c r="H10" s="186">
        <f t="shared" si="0"/>
        <v>67504.813598000444</v>
      </c>
    </row>
    <row r="11" spans="1:8" ht="15" customHeight="1">
      <c r="A11" s="99"/>
      <c r="B11" s="420" t="s">
        <v>639</v>
      </c>
      <c r="C11" s="420"/>
      <c r="D11" s="420"/>
      <c r="E11" s="420"/>
      <c r="F11" s="420"/>
      <c r="G11" s="420"/>
      <c r="H11" s="420"/>
    </row>
    <row r="12" spans="1:8" ht="28.5" customHeight="1">
      <c r="A12" s="99">
        <v>4</v>
      </c>
      <c r="B12" s="476" t="s">
        <v>798</v>
      </c>
      <c r="C12" s="317">
        <f>1113936.346-3685</f>
        <v>1110251.3459999999</v>
      </c>
      <c r="D12" s="317">
        <v>186087.53399999999</v>
      </c>
      <c r="E12" s="317">
        <v>576715.29799999995</v>
      </c>
      <c r="F12" s="317">
        <v>150146.53599999999</v>
      </c>
      <c r="G12" s="318">
        <v>0</v>
      </c>
      <c r="H12" s="186">
        <f>SUM(C12:G12)</f>
        <v>2023200.7139999999</v>
      </c>
    </row>
    <row r="13" spans="1:8" ht="30" customHeight="1">
      <c r="A13" s="99">
        <v>5</v>
      </c>
      <c r="B13" s="476" t="s">
        <v>799</v>
      </c>
      <c r="C13" s="317">
        <v>521359.09100000001</v>
      </c>
      <c r="D13" s="317">
        <v>783704.47100000002</v>
      </c>
      <c r="E13" s="317">
        <v>543129.29599999997</v>
      </c>
      <c r="F13" s="317">
        <v>72216.816999999995</v>
      </c>
      <c r="G13" s="318">
        <v>0</v>
      </c>
      <c r="H13" s="186">
        <f>SUM(C13:G13)</f>
        <v>1920409.675</v>
      </c>
    </row>
    <row r="14" spans="1:8" ht="30" customHeight="1">
      <c r="A14" s="99">
        <v>6</v>
      </c>
      <c r="B14" s="420" t="s">
        <v>757</v>
      </c>
      <c r="C14" s="186">
        <f>C12-C13</f>
        <v>588892.25499999989</v>
      </c>
      <c r="D14" s="186">
        <f t="shared" ref="D14:F14" si="1">D12-D13</f>
        <v>-597616.93700000003</v>
      </c>
      <c r="E14" s="186">
        <f t="shared" si="1"/>
        <v>33586.001999999979</v>
      </c>
      <c r="F14" s="186">
        <f t="shared" si="1"/>
        <v>77929.718999999997</v>
      </c>
      <c r="G14" s="318">
        <v>0</v>
      </c>
      <c r="H14" s="186">
        <f>H12-H13</f>
        <v>102791.03899999987</v>
      </c>
    </row>
    <row r="15" spans="1:8" ht="16.5" customHeight="1">
      <c r="A15" s="447"/>
      <c r="B15" s="447"/>
      <c r="C15" s="455"/>
      <c r="D15" s="455"/>
      <c r="E15" s="455"/>
      <c r="F15" s="455"/>
      <c r="G15" s="456"/>
      <c r="H15" s="455"/>
    </row>
    <row r="16" spans="1:8" ht="130.5" customHeight="1">
      <c r="A16" s="569" t="s">
        <v>752</v>
      </c>
      <c r="B16" s="569"/>
      <c r="C16" s="569"/>
      <c r="D16" s="569"/>
      <c r="E16" s="569"/>
      <c r="F16" s="569"/>
      <c r="G16" s="569"/>
      <c r="H16" s="569"/>
    </row>
    <row r="17" spans="1:8" ht="51" customHeight="1">
      <c r="A17" s="568" t="s">
        <v>751</v>
      </c>
      <c r="B17" s="568"/>
      <c r="C17" s="568"/>
      <c r="D17" s="568"/>
      <c r="E17" s="568"/>
      <c r="F17" s="568"/>
      <c r="G17" s="568"/>
      <c r="H17" s="568"/>
    </row>
    <row r="104" spans="1:1">
      <c r="A104" s="151" t="s">
        <v>16</v>
      </c>
    </row>
    <row r="202" spans="4:4">
      <c r="D202" s="149"/>
    </row>
  </sheetData>
  <sheetProtection selectLockedCells="1" selectUnlockedCells="1"/>
  <mergeCells count="2">
    <mergeCell ref="A17:H17"/>
    <mergeCell ref="A16:H16"/>
  </mergeCells>
  <printOptions horizontalCentered="1"/>
  <pageMargins left="0.15748031496062992" right="0.15748031496062992" top="0.19685039370078741" bottom="0.27559055118110237" header="0.15748031496062992" footer="0.19685039370078741"/>
  <pageSetup paperSize="9" firstPageNumber="0" orientation="landscape" horizontalDpi="300" verticalDpi="300" r:id="rId1"/>
  <headerFooter alignWithMargins="0"/>
</worksheet>
</file>

<file path=xl/worksheets/sheet56.xml><?xml version="1.0" encoding="utf-8"?>
<worksheet xmlns="http://schemas.openxmlformats.org/spreadsheetml/2006/main" xmlns:r="http://schemas.openxmlformats.org/officeDocument/2006/relationships">
  <sheetPr>
    <tabColor rgb="FFFFFF00"/>
  </sheetPr>
  <dimension ref="A1:J194"/>
  <sheetViews>
    <sheetView workbookViewId="0">
      <selection activeCell="C20" sqref="C20"/>
    </sheetView>
  </sheetViews>
  <sheetFormatPr defaultColWidth="10.75" defaultRowHeight="13.5"/>
  <cols>
    <col min="1" max="1" width="6.125" customWidth="1"/>
    <col min="2" max="2" width="31.125" customWidth="1"/>
    <col min="3" max="6" width="10.75" style="466" customWidth="1"/>
    <col min="7" max="10" width="10.75" style="464"/>
  </cols>
  <sheetData>
    <row r="1" spans="1:10">
      <c r="A1" s="1"/>
      <c r="B1" s="1"/>
      <c r="C1" s="465"/>
      <c r="D1" s="465"/>
      <c r="E1" s="465"/>
      <c r="F1" s="465"/>
      <c r="G1" s="41"/>
      <c r="H1" s="41"/>
      <c r="I1" s="41"/>
      <c r="J1" s="41"/>
    </row>
    <row r="2" spans="1:10">
      <c r="A2" s="1" t="s">
        <v>750</v>
      </c>
      <c r="B2" s="1"/>
      <c r="C2" s="465"/>
      <c r="D2" s="465"/>
      <c r="E2" s="465"/>
      <c r="F2" s="465"/>
      <c r="G2" s="41"/>
      <c r="H2" s="41"/>
      <c r="I2" s="41"/>
      <c r="J2" s="41"/>
    </row>
    <row r="3" spans="1:10">
      <c r="A3" s="1"/>
      <c r="B3" s="1"/>
      <c r="C3" s="465"/>
      <c r="D3" s="465"/>
      <c r="E3" s="465"/>
      <c r="F3" s="465"/>
      <c r="G3" s="41"/>
      <c r="H3" s="41"/>
      <c r="I3" s="41"/>
      <c r="J3" s="41"/>
    </row>
    <row r="4" spans="1:10">
      <c r="A4" s="1"/>
      <c r="B4" s="1"/>
      <c r="C4" s="465"/>
      <c r="D4" s="465"/>
      <c r="E4" s="465"/>
      <c r="F4" s="465"/>
      <c r="G4" s="41"/>
      <c r="H4" s="41"/>
      <c r="I4" s="41"/>
      <c r="J4" s="468" t="s">
        <v>388</v>
      </c>
    </row>
    <row r="5" spans="1:10" ht="15" customHeight="1">
      <c r="A5" s="570" t="s">
        <v>114</v>
      </c>
      <c r="B5" s="571" t="s">
        <v>52</v>
      </c>
      <c r="C5" s="564" t="s">
        <v>629</v>
      </c>
      <c r="D5" s="564"/>
      <c r="E5" s="564"/>
      <c r="F5" s="564"/>
      <c r="G5" s="572" t="s">
        <v>639</v>
      </c>
      <c r="H5" s="572"/>
      <c r="I5" s="572"/>
      <c r="J5" s="572"/>
    </row>
    <row r="6" spans="1:10" ht="15" customHeight="1">
      <c r="A6" s="570"/>
      <c r="B6" s="571"/>
      <c r="C6" s="457" t="s">
        <v>389</v>
      </c>
      <c r="D6" s="457" t="s">
        <v>390</v>
      </c>
      <c r="E6" s="457" t="s">
        <v>391</v>
      </c>
      <c r="F6" s="457" t="s">
        <v>270</v>
      </c>
      <c r="G6" s="462" t="s">
        <v>389</v>
      </c>
      <c r="H6" s="462" t="s">
        <v>390</v>
      </c>
      <c r="I6" s="462" t="s">
        <v>391</v>
      </c>
      <c r="J6" s="462" t="s">
        <v>270</v>
      </c>
    </row>
    <row r="7" spans="1:10" ht="15" customHeight="1">
      <c r="A7" s="75">
        <v>1</v>
      </c>
      <c r="B7" s="88">
        <v>2</v>
      </c>
      <c r="C7" s="457">
        <v>3</v>
      </c>
      <c r="D7" s="457">
        <v>4</v>
      </c>
      <c r="E7" s="457">
        <v>5</v>
      </c>
      <c r="F7" s="457">
        <v>6</v>
      </c>
      <c r="G7" s="462">
        <v>7</v>
      </c>
      <c r="H7" s="462">
        <v>8</v>
      </c>
      <c r="I7" s="462">
        <v>9</v>
      </c>
      <c r="J7" s="462">
        <v>10</v>
      </c>
    </row>
    <row r="8" spans="1:10" ht="15" customHeight="1">
      <c r="A8" s="81"/>
      <c r="B8" s="188" t="s">
        <v>392</v>
      </c>
      <c r="C8" s="457"/>
      <c r="D8" s="457"/>
      <c r="E8" s="457"/>
      <c r="F8" s="457"/>
      <c r="G8" s="462"/>
      <c r="H8" s="462"/>
      <c r="I8" s="462"/>
      <c r="J8" s="462"/>
    </row>
    <row r="9" spans="1:10" ht="15" customHeight="1">
      <c r="A9" s="81">
        <v>1</v>
      </c>
      <c r="B9" s="188" t="s">
        <v>4</v>
      </c>
      <c r="C9" s="319" t="s">
        <v>24</v>
      </c>
      <c r="D9" s="319" t="s">
        <v>24</v>
      </c>
      <c r="E9" s="319" t="s">
        <v>24</v>
      </c>
      <c r="F9" s="319" t="s">
        <v>24</v>
      </c>
      <c r="G9" s="319" t="s">
        <v>24</v>
      </c>
      <c r="H9" s="319" t="s">
        <v>24</v>
      </c>
      <c r="I9" s="319" t="s">
        <v>24</v>
      </c>
      <c r="J9" s="319" t="s">
        <v>24</v>
      </c>
    </row>
    <row r="10" spans="1:10" ht="15" customHeight="1">
      <c r="A10" s="81">
        <v>2</v>
      </c>
      <c r="B10" s="188" t="s">
        <v>393</v>
      </c>
      <c r="C10" s="319" t="s">
        <v>24</v>
      </c>
      <c r="D10" s="319" t="s">
        <v>24</v>
      </c>
      <c r="E10" s="319" t="s">
        <v>24</v>
      </c>
      <c r="F10" s="319" t="s">
        <v>24</v>
      </c>
      <c r="G10" s="319" t="s">
        <v>24</v>
      </c>
      <c r="H10" s="319" t="s">
        <v>24</v>
      </c>
      <c r="I10" s="319" t="s">
        <v>24</v>
      </c>
      <c r="J10" s="319" t="s">
        <v>24</v>
      </c>
    </row>
    <row r="11" spans="1:10" ht="15" customHeight="1">
      <c r="A11" s="81">
        <v>3</v>
      </c>
      <c r="B11" s="188" t="s">
        <v>6</v>
      </c>
      <c r="C11" s="457">
        <v>29.98</v>
      </c>
      <c r="D11" s="457">
        <v>15.48</v>
      </c>
      <c r="E11" s="457">
        <v>15.04</v>
      </c>
      <c r="F11" s="319" t="s">
        <v>24</v>
      </c>
      <c r="G11" s="463">
        <v>23.1</v>
      </c>
      <c r="H11" s="463">
        <v>12.23</v>
      </c>
      <c r="I11" s="463">
        <v>12.5</v>
      </c>
      <c r="J11" s="319" t="s">
        <v>24</v>
      </c>
    </row>
    <row r="12" spans="1:10" ht="15" customHeight="1">
      <c r="A12" s="81">
        <v>4</v>
      </c>
      <c r="B12" s="188" t="s">
        <v>225</v>
      </c>
      <c r="C12" s="319" t="s">
        <v>24</v>
      </c>
      <c r="D12" s="319" t="s">
        <v>24</v>
      </c>
      <c r="E12" s="319" t="s">
        <v>24</v>
      </c>
      <c r="F12" s="319" t="s">
        <v>24</v>
      </c>
      <c r="G12" s="319" t="s">
        <v>24</v>
      </c>
      <c r="H12" s="319" t="s">
        <v>24</v>
      </c>
      <c r="I12" s="319" t="s">
        <v>24</v>
      </c>
      <c r="J12" s="319" t="s">
        <v>24</v>
      </c>
    </row>
    <row r="13" spans="1:10" ht="15" customHeight="1">
      <c r="A13" s="81" t="s">
        <v>505</v>
      </c>
      <c r="B13" s="188" t="s">
        <v>394</v>
      </c>
      <c r="C13" s="457"/>
      <c r="D13" s="457"/>
      <c r="E13" s="457"/>
      <c r="F13" s="457"/>
      <c r="G13" s="462"/>
      <c r="H13" s="462"/>
      <c r="I13" s="462"/>
      <c r="J13" s="462"/>
    </row>
    <row r="14" spans="1:10" ht="15" customHeight="1">
      <c r="A14" s="81">
        <v>5</v>
      </c>
      <c r="B14" s="188" t="s">
        <v>283</v>
      </c>
      <c r="C14" s="319" t="s">
        <v>24</v>
      </c>
      <c r="D14" s="319" t="s">
        <v>24</v>
      </c>
      <c r="E14" s="319" t="s">
        <v>24</v>
      </c>
      <c r="F14" s="319" t="s">
        <v>24</v>
      </c>
      <c r="G14" s="319" t="s">
        <v>24</v>
      </c>
      <c r="H14" s="319" t="s">
        <v>24</v>
      </c>
      <c r="I14" s="319" t="s">
        <v>24</v>
      </c>
      <c r="J14" s="319" t="s">
        <v>24</v>
      </c>
    </row>
    <row r="15" spans="1:10" ht="15" customHeight="1">
      <c r="A15" s="81">
        <v>6</v>
      </c>
      <c r="B15" s="188" t="s">
        <v>395</v>
      </c>
      <c r="C15" s="319" t="s">
        <v>24</v>
      </c>
      <c r="D15" s="319" t="s">
        <v>24</v>
      </c>
      <c r="E15" s="319" t="s">
        <v>24</v>
      </c>
      <c r="F15" s="319" t="s">
        <v>24</v>
      </c>
      <c r="G15" s="319" t="s">
        <v>24</v>
      </c>
      <c r="H15" s="319" t="s">
        <v>24</v>
      </c>
      <c r="I15" s="319" t="s">
        <v>24</v>
      </c>
      <c r="J15" s="319" t="s">
        <v>24</v>
      </c>
    </row>
    <row r="16" spans="1:10" ht="15" customHeight="1">
      <c r="A16" s="81">
        <v>7</v>
      </c>
      <c r="B16" s="188" t="s">
        <v>396</v>
      </c>
      <c r="C16" s="457">
        <v>6.78</v>
      </c>
      <c r="D16" s="457">
        <v>1.84</v>
      </c>
      <c r="E16" s="457">
        <v>2.35</v>
      </c>
      <c r="F16" s="319" t="s">
        <v>24</v>
      </c>
      <c r="G16" s="469">
        <v>2.98</v>
      </c>
      <c r="H16" s="469">
        <v>2.0099999999999998</v>
      </c>
      <c r="I16" s="469">
        <v>1.7</v>
      </c>
      <c r="J16" s="319" t="s">
        <v>24</v>
      </c>
    </row>
    <row r="17" spans="1:10" ht="15" customHeight="1">
      <c r="A17" s="90" t="s">
        <v>462</v>
      </c>
      <c r="B17" s="188" t="s">
        <v>397</v>
      </c>
      <c r="C17" s="457">
        <v>22.3</v>
      </c>
      <c r="D17" s="457">
        <v>10.69</v>
      </c>
      <c r="E17" s="457">
        <v>10.56</v>
      </c>
      <c r="F17" s="457">
        <v>9.14</v>
      </c>
      <c r="G17" s="469">
        <v>17.420000000000002</v>
      </c>
      <c r="H17" s="469">
        <v>8.59</v>
      </c>
      <c r="I17" s="469">
        <v>7.31</v>
      </c>
      <c r="J17" s="469">
        <v>8.33</v>
      </c>
    </row>
    <row r="18" spans="1:10" ht="15" customHeight="1">
      <c r="A18" s="90" t="s">
        <v>464</v>
      </c>
      <c r="B18" s="188" t="s">
        <v>33</v>
      </c>
      <c r="C18" s="319" t="s">
        <v>24</v>
      </c>
      <c r="D18" s="319" t="s">
        <v>24</v>
      </c>
      <c r="E18" s="319" t="s">
        <v>24</v>
      </c>
      <c r="F18" s="319" t="s">
        <v>24</v>
      </c>
      <c r="G18" s="319" t="s">
        <v>24</v>
      </c>
      <c r="H18" s="319" t="s">
        <v>24</v>
      </c>
      <c r="I18" s="319" t="s">
        <v>24</v>
      </c>
      <c r="J18" s="319" t="s">
        <v>24</v>
      </c>
    </row>
    <row r="19" spans="1:10" ht="15" customHeight="1">
      <c r="A19" s="81">
        <v>8</v>
      </c>
      <c r="B19" s="188" t="s">
        <v>287</v>
      </c>
      <c r="C19" s="319" t="s">
        <v>24</v>
      </c>
      <c r="D19" s="319" t="s">
        <v>24</v>
      </c>
      <c r="E19" s="319" t="s">
        <v>24</v>
      </c>
      <c r="F19" s="319" t="s">
        <v>24</v>
      </c>
      <c r="G19" s="319" t="s">
        <v>24</v>
      </c>
      <c r="H19" s="319" t="s">
        <v>24</v>
      </c>
      <c r="I19" s="319" t="s">
        <v>24</v>
      </c>
      <c r="J19" s="319" t="s">
        <v>24</v>
      </c>
    </row>
    <row r="20" spans="1:10" ht="15" customHeight="1">
      <c r="A20" s="81">
        <v>9</v>
      </c>
      <c r="B20" s="188" t="s">
        <v>10</v>
      </c>
      <c r="C20" s="479">
        <v>10</v>
      </c>
      <c r="D20" s="319" t="s">
        <v>24</v>
      </c>
      <c r="E20" s="319" t="s">
        <v>24</v>
      </c>
      <c r="F20" s="319" t="s">
        <v>24</v>
      </c>
      <c r="G20" s="463">
        <v>10</v>
      </c>
      <c r="H20" s="319" t="s">
        <v>24</v>
      </c>
      <c r="I20" s="319" t="s">
        <v>24</v>
      </c>
      <c r="J20" s="319" t="s">
        <v>24</v>
      </c>
    </row>
    <row r="21" spans="1:10">
      <c r="A21" s="1"/>
      <c r="B21" s="1"/>
      <c r="C21" s="465"/>
      <c r="D21" s="465"/>
      <c r="E21" s="465"/>
      <c r="F21" s="465"/>
      <c r="G21" s="41"/>
      <c r="H21" s="41"/>
      <c r="I21" s="41"/>
      <c r="J21" s="41"/>
    </row>
    <row r="99" spans="1:1">
      <c r="A99" s="151" t="s">
        <v>16</v>
      </c>
    </row>
    <row r="194" spans="4:4">
      <c r="D194" s="467"/>
    </row>
  </sheetData>
  <sheetProtection selectLockedCells="1" selectUnlockedCells="1"/>
  <mergeCells count="4">
    <mergeCell ref="A5:A6"/>
    <mergeCell ref="B5:B6"/>
    <mergeCell ref="C5:F5"/>
    <mergeCell ref="G5:J5"/>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7.xml><?xml version="1.0" encoding="utf-8"?>
<worksheet xmlns="http://schemas.openxmlformats.org/spreadsheetml/2006/main" xmlns:r="http://schemas.openxmlformats.org/officeDocument/2006/relationships">
  <sheetPr>
    <tabColor rgb="FFFFFF00"/>
  </sheetPr>
  <dimension ref="A1:F200"/>
  <sheetViews>
    <sheetView workbookViewId="0">
      <selection activeCell="B17" sqref="B17"/>
    </sheetView>
  </sheetViews>
  <sheetFormatPr defaultColWidth="10.75" defaultRowHeight="13.5"/>
  <cols>
    <col min="1" max="1" width="6" customWidth="1"/>
    <col min="2" max="2" width="45.125" customWidth="1"/>
    <col min="3" max="6" width="13.625" customWidth="1"/>
  </cols>
  <sheetData>
    <row r="1" spans="1:6">
      <c r="A1" s="1"/>
      <c r="B1" s="1"/>
      <c r="C1" s="1"/>
      <c r="D1" s="1"/>
      <c r="E1" s="1"/>
      <c r="F1" s="1"/>
    </row>
    <row r="2" spans="1:6">
      <c r="A2" s="493" t="s">
        <v>758</v>
      </c>
      <c r="B2" s="493"/>
      <c r="C2" s="493"/>
      <c r="D2" s="493"/>
      <c r="E2" s="493"/>
      <c r="F2" s="493"/>
    </row>
    <row r="3" spans="1:6">
      <c r="A3" s="471"/>
      <c r="B3" s="471"/>
      <c r="C3" s="471"/>
      <c r="D3" s="471"/>
      <c r="E3" s="471"/>
      <c r="F3" s="471"/>
    </row>
    <row r="4" spans="1:6">
      <c r="A4" s="1"/>
      <c r="B4" s="1"/>
      <c r="C4" s="1"/>
      <c r="D4" s="1"/>
      <c r="E4" s="1"/>
      <c r="F4" s="71" t="s">
        <v>19</v>
      </c>
    </row>
    <row r="5" spans="1:6" ht="15" customHeight="1">
      <c r="A5" s="435" t="s">
        <v>114</v>
      </c>
      <c r="B5" s="436" t="s">
        <v>52</v>
      </c>
      <c r="C5" s="434" t="s">
        <v>194</v>
      </c>
      <c r="D5" s="434" t="s">
        <v>398</v>
      </c>
      <c r="E5" s="434" t="s">
        <v>399</v>
      </c>
      <c r="F5" s="434" t="s">
        <v>136</v>
      </c>
    </row>
    <row r="6" spans="1:6" ht="15" customHeight="1">
      <c r="A6" s="435">
        <v>1</v>
      </c>
      <c r="B6" s="436">
        <v>2</v>
      </c>
      <c r="C6" s="434">
        <v>3</v>
      </c>
      <c r="D6" s="434">
        <v>4</v>
      </c>
      <c r="E6" s="434">
        <v>5</v>
      </c>
      <c r="F6" s="434">
        <v>6</v>
      </c>
    </row>
    <row r="7" spans="1:6" ht="15" customHeight="1">
      <c r="A7" s="81"/>
      <c r="B7" s="363" t="s">
        <v>392</v>
      </c>
      <c r="C7" s="420"/>
      <c r="D7" s="128"/>
      <c r="E7" s="128"/>
      <c r="F7" s="420"/>
    </row>
    <row r="8" spans="1:6" ht="15" customHeight="1">
      <c r="A8" s="81">
        <v>1</v>
      </c>
      <c r="B8" s="188" t="s">
        <v>4</v>
      </c>
      <c r="C8" s="169">
        <f>F8-D8-E8</f>
        <v>1179334</v>
      </c>
      <c r="D8" s="413">
        <v>0</v>
      </c>
      <c r="E8" s="413">
        <v>0</v>
      </c>
      <c r="F8" s="169">
        <v>1179334</v>
      </c>
    </row>
    <row r="9" spans="1:6" ht="15" customHeight="1">
      <c r="A9" s="81">
        <v>2</v>
      </c>
      <c r="B9" s="188" t="s">
        <v>277</v>
      </c>
      <c r="C9" s="413">
        <v>0</v>
      </c>
      <c r="D9" s="169">
        <v>7540</v>
      </c>
      <c r="E9" s="413">
        <v>0</v>
      </c>
      <c r="F9" s="169">
        <v>7540</v>
      </c>
    </row>
    <row r="10" spans="1:6" ht="15" customHeight="1">
      <c r="A10" s="81">
        <v>3</v>
      </c>
      <c r="B10" s="188" t="s">
        <v>6</v>
      </c>
      <c r="C10" s="169">
        <f t="shared" ref="C10:C11" si="0">F10-D10-E10</f>
        <v>931267</v>
      </c>
      <c r="D10" s="413">
        <v>0</v>
      </c>
      <c r="E10" s="169">
        <v>7</v>
      </c>
      <c r="F10" s="169">
        <v>931274</v>
      </c>
    </row>
    <row r="11" spans="1:6" ht="15" customHeight="1">
      <c r="A11" s="81">
        <v>4</v>
      </c>
      <c r="B11" s="188" t="s">
        <v>210</v>
      </c>
      <c r="C11" s="169">
        <f t="shared" si="0"/>
        <v>8098</v>
      </c>
      <c r="D11" s="169">
        <v>1040</v>
      </c>
      <c r="E11" s="413">
        <v>0</v>
      </c>
      <c r="F11" s="169">
        <v>9138</v>
      </c>
    </row>
    <row r="12" spans="1:6" ht="15" customHeight="1">
      <c r="A12" s="81">
        <v>5</v>
      </c>
      <c r="B12" s="188" t="s">
        <v>386</v>
      </c>
      <c r="C12" s="169">
        <f>SUM(C8:C11)</f>
        <v>2118699</v>
      </c>
      <c r="D12" s="169">
        <f>SUM(D8:D11)</f>
        <v>8580</v>
      </c>
      <c r="E12" s="169">
        <f>SUM(E8:E11)</f>
        <v>7</v>
      </c>
      <c r="F12" s="258">
        <f>SUM(F8:F11)</f>
        <v>2127286</v>
      </c>
    </row>
    <row r="13" spans="1:6" ht="15" customHeight="1">
      <c r="A13" s="81"/>
      <c r="B13" s="363" t="s">
        <v>394</v>
      </c>
      <c r="C13" s="169"/>
      <c r="D13" s="169"/>
      <c r="E13" s="169"/>
      <c r="F13" s="258"/>
    </row>
    <row r="14" spans="1:6" ht="15" customHeight="1">
      <c r="A14" s="81">
        <v>6</v>
      </c>
      <c r="B14" s="188" t="s">
        <v>283</v>
      </c>
      <c r="C14" s="169">
        <f t="shared" ref="C14:C18" si="1">F14-D14-E14</f>
        <v>3</v>
      </c>
      <c r="D14" s="413">
        <v>0</v>
      </c>
      <c r="E14" s="413">
        <v>0</v>
      </c>
      <c r="F14" s="169">
        <v>3</v>
      </c>
    </row>
    <row r="15" spans="1:6" ht="15" customHeight="1">
      <c r="A15" s="81">
        <v>7</v>
      </c>
      <c r="B15" s="188" t="s">
        <v>284</v>
      </c>
      <c r="C15" s="169">
        <f t="shared" si="1"/>
        <v>1894917</v>
      </c>
      <c r="D15" s="413">
        <v>0</v>
      </c>
      <c r="E15" s="169">
        <v>704</v>
      </c>
      <c r="F15" s="169">
        <v>1895621</v>
      </c>
    </row>
    <row r="16" spans="1:6" ht="15" customHeight="1">
      <c r="A16" s="81">
        <v>8</v>
      </c>
      <c r="B16" s="188" t="s">
        <v>400</v>
      </c>
      <c r="C16" s="169">
        <f t="shared" si="1"/>
        <v>18179</v>
      </c>
      <c r="D16" s="413">
        <v>0</v>
      </c>
      <c r="E16" s="413">
        <v>0</v>
      </c>
      <c r="F16" s="169">
        <v>18179</v>
      </c>
    </row>
    <row r="17" spans="1:6" ht="15" customHeight="1">
      <c r="A17" s="81">
        <v>9</v>
      </c>
      <c r="B17" s="188" t="s">
        <v>10</v>
      </c>
      <c r="C17" s="169">
        <f t="shared" si="1"/>
        <v>50425</v>
      </c>
      <c r="D17" s="413">
        <v>0</v>
      </c>
      <c r="E17" s="413">
        <v>0</v>
      </c>
      <c r="F17" s="169">
        <v>50425</v>
      </c>
    </row>
    <row r="18" spans="1:6" ht="15" customHeight="1">
      <c r="A18" s="81">
        <v>10</v>
      </c>
      <c r="B18" s="188" t="s">
        <v>387</v>
      </c>
      <c r="C18" s="169">
        <f t="shared" si="1"/>
        <v>1963524</v>
      </c>
      <c r="D18" s="413">
        <v>0</v>
      </c>
      <c r="E18" s="169">
        <f t="shared" ref="E18:F18" si="2">SUM(E14:E17)</f>
        <v>704</v>
      </c>
      <c r="F18" s="258">
        <f t="shared" si="2"/>
        <v>1964228</v>
      </c>
    </row>
    <row r="19" spans="1:6" ht="15" customHeight="1">
      <c r="A19" s="81">
        <v>11</v>
      </c>
      <c r="B19" s="188" t="s">
        <v>401</v>
      </c>
      <c r="C19" s="258">
        <f>C18-C12</f>
        <v>-155175</v>
      </c>
      <c r="D19" s="258">
        <f>D18-D12</f>
        <v>-8580</v>
      </c>
      <c r="E19" s="169">
        <f>E18-E12</f>
        <v>697</v>
      </c>
      <c r="F19" s="258">
        <f>F18-F12</f>
        <v>-163058</v>
      </c>
    </row>
    <row r="20" spans="1:6" ht="15" customHeight="1">
      <c r="A20" s="81">
        <v>12</v>
      </c>
      <c r="B20" s="188" t="s">
        <v>402</v>
      </c>
      <c r="C20" s="169">
        <v>406045</v>
      </c>
      <c r="D20" s="413">
        <v>0</v>
      </c>
      <c r="E20" s="413">
        <v>0</v>
      </c>
      <c r="F20" s="258">
        <f>C20</f>
        <v>406045</v>
      </c>
    </row>
    <row r="21" spans="1:6">
      <c r="C21" s="190"/>
      <c r="D21" s="190"/>
      <c r="E21" s="190"/>
      <c r="F21" s="190"/>
    </row>
    <row r="22" spans="1:6" ht="3.75" customHeight="1"/>
    <row r="23" spans="1:6" ht="45.75" customHeight="1">
      <c r="A23" s="520" t="s">
        <v>807</v>
      </c>
      <c r="B23" s="520"/>
      <c r="C23" s="520"/>
      <c r="D23" s="520"/>
      <c r="E23" s="520"/>
      <c r="F23" s="520"/>
    </row>
    <row r="25" spans="1:6">
      <c r="A25" s="573"/>
      <c r="B25" s="573"/>
      <c r="C25" s="573"/>
      <c r="D25" s="573"/>
      <c r="E25" s="573"/>
      <c r="F25" s="573"/>
    </row>
    <row r="105" spans="1:1">
      <c r="A105" s="151"/>
    </row>
    <row r="200" spans="4:4">
      <c r="D200" s="149"/>
    </row>
  </sheetData>
  <sheetProtection selectLockedCells="1" selectUnlockedCells="1"/>
  <mergeCells count="3">
    <mergeCell ref="A2:F2"/>
    <mergeCell ref="A25:F25"/>
    <mergeCell ref="A23:F23"/>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8.xml><?xml version="1.0" encoding="utf-8"?>
<worksheet xmlns="http://schemas.openxmlformats.org/spreadsheetml/2006/main" xmlns:r="http://schemas.openxmlformats.org/officeDocument/2006/relationships">
  <sheetPr>
    <tabColor rgb="FFFFFF00"/>
  </sheetPr>
  <dimension ref="A1:J196"/>
  <sheetViews>
    <sheetView workbookViewId="0">
      <selection activeCell="A20" sqref="A20:F22"/>
    </sheetView>
  </sheetViews>
  <sheetFormatPr defaultColWidth="10.75" defaultRowHeight="13.5"/>
  <cols>
    <col min="1" max="1" width="6.125" customWidth="1"/>
    <col min="2" max="2" width="45.375" customWidth="1"/>
    <col min="3" max="3" width="13.625" customWidth="1"/>
    <col min="5" max="5" width="12.75" bestFit="1" customWidth="1"/>
    <col min="6" max="6" width="14" bestFit="1" customWidth="1"/>
  </cols>
  <sheetData>
    <row r="1" spans="1:6">
      <c r="A1" s="1"/>
      <c r="B1" s="1"/>
      <c r="C1" s="1"/>
      <c r="D1" s="1"/>
      <c r="E1" s="1"/>
      <c r="F1" s="1"/>
    </row>
    <row r="2" spans="1:6">
      <c r="A2" s="493" t="s">
        <v>759</v>
      </c>
      <c r="B2" s="493"/>
      <c r="C2" s="493"/>
      <c r="D2" s="493"/>
      <c r="E2" s="493"/>
      <c r="F2" s="493"/>
    </row>
    <row r="3" spans="1:6" ht="19.5" customHeight="1">
      <c r="A3" s="1"/>
      <c r="B3" s="1"/>
      <c r="C3" s="1"/>
      <c r="D3" s="1"/>
      <c r="E3" s="1"/>
      <c r="F3" s="71" t="s">
        <v>19</v>
      </c>
    </row>
    <row r="4" spans="1:6" ht="15" customHeight="1">
      <c r="A4" s="75" t="s">
        <v>114</v>
      </c>
      <c r="B4" s="88" t="s">
        <v>52</v>
      </c>
      <c r="C4" s="129" t="s">
        <v>194</v>
      </c>
      <c r="D4" s="129" t="s">
        <v>398</v>
      </c>
      <c r="E4" s="129" t="s">
        <v>399</v>
      </c>
      <c r="F4" s="129" t="s">
        <v>136</v>
      </c>
    </row>
    <row r="5" spans="1:6" ht="15" customHeight="1">
      <c r="A5" s="75">
        <v>1</v>
      </c>
      <c r="B5" s="88">
        <v>2</v>
      </c>
      <c r="C5" s="129">
        <v>3</v>
      </c>
      <c r="D5" s="129">
        <v>4</v>
      </c>
      <c r="E5" s="129">
        <v>5</v>
      </c>
      <c r="F5" s="129">
        <v>6</v>
      </c>
    </row>
    <row r="6" spans="1:6" ht="15" customHeight="1">
      <c r="A6" s="81"/>
      <c r="B6" s="140" t="s">
        <v>392</v>
      </c>
      <c r="C6" s="233"/>
      <c r="D6" s="128"/>
      <c r="E6" s="128"/>
      <c r="F6" s="233"/>
    </row>
    <row r="7" spans="1:6" ht="15" customHeight="1">
      <c r="A7" s="81">
        <v>1</v>
      </c>
      <c r="B7" s="188" t="s">
        <v>4</v>
      </c>
      <c r="C7" s="258">
        <f>F7-D7-E7</f>
        <v>870248</v>
      </c>
      <c r="D7" s="241">
        <v>0</v>
      </c>
      <c r="E7" s="241">
        <v>0</v>
      </c>
      <c r="F7" s="258">
        <v>870248</v>
      </c>
    </row>
    <row r="8" spans="1:6" ht="15" customHeight="1">
      <c r="A8" s="81">
        <v>2</v>
      </c>
      <c r="B8" s="188" t="s">
        <v>277</v>
      </c>
      <c r="C8" s="241">
        <f t="shared" ref="C8:C10" si="0">F8-D8-E8</f>
        <v>0</v>
      </c>
      <c r="D8" s="258">
        <v>3685</v>
      </c>
      <c r="E8" s="241">
        <v>0</v>
      </c>
      <c r="F8" s="258">
        <v>3685</v>
      </c>
    </row>
    <row r="9" spans="1:6" ht="15" customHeight="1">
      <c r="A9" s="81">
        <v>3</v>
      </c>
      <c r="B9" s="188" t="s">
        <v>6</v>
      </c>
      <c r="C9" s="258">
        <f t="shared" si="0"/>
        <v>1206921</v>
      </c>
      <c r="D9" s="241">
        <v>0</v>
      </c>
      <c r="E9" s="241">
        <v>0</v>
      </c>
      <c r="F9" s="258">
        <v>1206921</v>
      </c>
    </row>
    <row r="10" spans="1:6" ht="15" customHeight="1">
      <c r="A10" s="81">
        <v>4</v>
      </c>
      <c r="B10" s="188" t="s">
        <v>210</v>
      </c>
      <c r="C10" s="258">
        <f t="shared" si="0"/>
        <v>9300</v>
      </c>
      <c r="D10" s="258">
        <v>527</v>
      </c>
      <c r="E10" s="241">
        <v>0</v>
      </c>
      <c r="F10" s="258">
        <v>9827</v>
      </c>
    </row>
    <row r="11" spans="1:6" ht="15" customHeight="1">
      <c r="A11" s="81">
        <v>5</v>
      </c>
      <c r="B11" s="188" t="s">
        <v>386</v>
      </c>
      <c r="C11" s="258">
        <f>SUM(C7:C10)</f>
        <v>2086469</v>
      </c>
      <c r="D11" s="258">
        <f>SUM(D7:D10)</f>
        <v>4212</v>
      </c>
      <c r="E11" s="241">
        <f>SUM(E7:E10)</f>
        <v>0</v>
      </c>
      <c r="F11" s="258">
        <f>SUM(F7:F10)</f>
        <v>2090681</v>
      </c>
    </row>
    <row r="12" spans="1:6" ht="15" customHeight="1">
      <c r="A12" s="81"/>
      <c r="B12" s="140" t="s">
        <v>394</v>
      </c>
      <c r="C12" s="258"/>
      <c r="D12" s="258"/>
      <c r="E12" s="241"/>
      <c r="F12" s="258"/>
    </row>
    <row r="13" spans="1:6" ht="15" customHeight="1">
      <c r="A13" s="81">
        <v>6</v>
      </c>
      <c r="B13" s="188" t="s">
        <v>283</v>
      </c>
      <c r="C13" s="258">
        <f t="shared" ref="C13:C16" si="1">F13-D13-E13</f>
        <v>20</v>
      </c>
      <c r="D13" s="241">
        <v>0</v>
      </c>
      <c r="E13" s="241">
        <v>0</v>
      </c>
      <c r="F13" s="258">
        <v>20</v>
      </c>
    </row>
    <row r="14" spans="1:6" ht="15" customHeight="1">
      <c r="A14" s="81">
        <v>7</v>
      </c>
      <c r="B14" s="188" t="s">
        <v>284</v>
      </c>
      <c r="C14" s="258">
        <f t="shared" si="1"/>
        <v>1869924</v>
      </c>
      <c r="D14" s="241">
        <v>0</v>
      </c>
      <c r="E14" s="258">
        <v>705</v>
      </c>
      <c r="F14" s="258">
        <v>1870629</v>
      </c>
    </row>
    <row r="15" spans="1:6" ht="15" customHeight="1">
      <c r="A15" s="81">
        <v>8</v>
      </c>
      <c r="B15" s="188" t="s">
        <v>400</v>
      </c>
      <c r="C15" s="258">
        <f t="shared" si="1"/>
        <v>21589</v>
      </c>
      <c r="D15" s="241">
        <v>0</v>
      </c>
      <c r="E15" s="241">
        <v>0</v>
      </c>
      <c r="F15" s="258">
        <v>21589</v>
      </c>
    </row>
    <row r="16" spans="1:6" ht="15" customHeight="1">
      <c r="A16" s="81">
        <v>9</v>
      </c>
      <c r="B16" s="188" t="s">
        <v>10</v>
      </c>
      <c r="C16" s="258">
        <f t="shared" si="1"/>
        <v>50411</v>
      </c>
      <c r="D16" s="241">
        <v>0</v>
      </c>
      <c r="E16" s="241">
        <v>0</v>
      </c>
      <c r="F16" s="258">
        <v>50411</v>
      </c>
    </row>
    <row r="17" spans="1:6" ht="15" customHeight="1">
      <c r="A17" s="81">
        <v>10</v>
      </c>
      <c r="B17" s="188" t="s">
        <v>387</v>
      </c>
      <c r="C17" s="258">
        <f>SUM(C13:C16)</f>
        <v>1941944</v>
      </c>
      <c r="D17" s="241">
        <f>SUM(D13:D16)</f>
        <v>0</v>
      </c>
      <c r="E17" s="258">
        <f t="shared" ref="E17:F17" si="2">SUM(E13:E16)</f>
        <v>705</v>
      </c>
      <c r="F17" s="258">
        <f t="shared" si="2"/>
        <v>1942649</v>
      </c>
    </row>
    <row r="18" spans="1:6" ht="15" customHeight="1">
      <c r="A18" s="81">
        <v>11</v>
      </c>
      <c r="B18" s="188" t="s">
        <v>401</v>
      </c>
      <c r="C18" s="258">
        <f>C17-C11</f>
        <v>-144525</v>
      </c>
      <c r="D18" s="258">
        <f>D17-D11</f>
        <v>-4212</v>
      </c>
      <c r="E18" s="258">
        <f>E17-E11</f>
        <v>705</v>
      </c>
      <c r="F18" s="258">
        <f>F17-F11</f>
        <v>-148032</v>
      </c>
    </row>
    <row r="19" spans="1:6" ht="15" customHeight="1">
      <c r="A19" s="81">
        <v>12</v>
      </c>
      <c r="B19" s="188" t="s">
        <v>402</v>
      </c>
      <c r="C19" s="258">
        <v>491602</v>
      </c>
      <c r="D19" s="241">
        <v>0</v>
      </c>
      <c r="E19" s="241">
        <v>0</v>
      </c>
      <c r="F19" s="258">
        <v>491602</v>
      </c>
    </row>
    <row r="20" spans="1:6">
      <c r="C20" s="190"/>
      <c r="D20" s="190"/>
      <c r="E20" s="190"/>
      <c r="F20" s="190"/>
    </row>
    <row r="22" spans="1:6" ht="39" customHeight="1">
      <c r="A22" s="520" t="s">
        <v>807</v>
      </c>
      <c r="B22" s="520"/>
      <c r="C22" s="520"/>
      <c r="D22" s="520"/>
      <c r="E22" s="520"/>
      <c r="F22" s="520"/>
    </row>
    <row r="34" spans="10:10">
      <c r="J34" s="258"/>
    </row>
    <row r="100" spans="1:1">
      <c r="A100" s="151"/>
    </row>
    <row r="196" spans="4:4">
      <c r="D196" s="149"/>
    </row>
  </sheetData>
  <sheetProtection selectLockedCells="1" selectUnlockedCells="1"/>
  <mergeCells count="2">
    <mergeCell ref="A2:F2"/>
    <mergeCell ref="A22:F22"/>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dimension ref="A1:H180"/>
  <sheetViews>
    <sheetView workbookViewId="0">
      <selection activeCell="F23" sqref="F23"/>
    </sheetView>
  </sheetViews>
  <sheetFormatPr defaultColWidth="10.75" defaultRowHeight="13.5"/>
  <cols>
    <col min="1" max="1" width="5.625" customWidth="1"/>
    <col min="2" max="2" width="32.5" customWidth="1"/>
    <col min="3" max="3" width="14" bestFit="1" customWidth="1"/>
    <col min="7" max="7" width="11.875" customWidth="1"/>
  </cols>
  <sheetData>
    <row r="1" spans="1:8">
      <c r="A1" s="47"/>
      <c r="B1" s="1"/>
      <c r="C1" s="1"/>
      <c r="D1" s="1"/>
      <c r="E1" s="1"/>
      <c r="F1" s="1"/>
      <c r="G1" s="1"/>
      <c r="H1" s="1"/>
    </row>
    <row r="2" spans="1:8">
      <c r="A2" s="528" t="s">
        <v>760</v>
      </c>
      <c r="B2" s="528"/>
      <c r="C2" s="528"/>
      <c r="D2" s="528"/>
      <c r="E2" s="528"/>
      <c r="F2" s="528"/>
      <c r="G2" s="528"/>
      <c r="H2" s="528"/>
    </row>
    <row r="3" spans="1:8" ht="21.75" customHeight="1">
      <c r="A3" s="47"/>
      <c r="B3" s="1"/>
      <c r="C3" s="1"/>
      <c r="D3" s="1"/>
      <c r="E3" s="1"/>
      <c r="F3" s="1"/>
      <c r="G3" s="1"/>
      <c r="H3" s="67" t="s">
        <v>19</v>
      </c>
    </row>
    <row r="4" spans="1:8" ht="33.75" customHeight="1">
      <c r="A4" s="430" t="s">
        <v>114</v>
      </c>
      <c r="B4" s="430" t="s">
        <v>52</v>
      </c>
      <c r="C4" s="430" t="s">
        <v>403</v>
      </c>
      <c r="D4" s="430" t="s">
        <v>404</v>
      </c>
      <c r="E4" s="430" t="s">
        <v>405</v>
      </c>
      <c r="F4" s="430" t="s">
        <v>406</v>
      </c>
      <c r="G4" s="430" t="s">
        <v>197</v>
      </c>
      <c r="H4" s="430" t="s">
        <v>136</v>
      </c>
    </row>
    <row r="5" spans="1:8" ht="15" customHeight="1">
      <c r="A5" s="430">
        <v>1</v>
      </c>
      <c r="B5" s="430">
        <v>2</v>
      </c>
      <c r="C5" s="430">
        <v>3</v>
      </c>
      <c r="D5" s="430">
        <v>4</v>
      </c>
      <c r="E5" s="430">
        <v>5</v>
      </c>
      <c r="F5" s="430">
        <v>6</v>
      </c>
      <c r="G5" s="430">
        <v>7</v>
      </c>
      <c r="H5" s="430">
        <v>8</v>
      </c>
    </row>
    <row r="6" spans="1:8" ht="15" customHeight="1">
      <c r="A6" s="420">
        <v>1</v>
      </c>
      <c r="B6" s="420" t="s">
        <v>283</v>
      </c>
      <c r="C6" s="259">
        <v>3</v>
      </c>
      <c r="D6" s="413">
        <v>0</v>
      </c>
      <c r="E6" s="413">
        <v>0</v>
      </c>
      <c r="F6" s="413">
        <v>0</v>
      </c>
      <c r="G6" s="413">
        <v>0</v>
      </c>
      <c r="H6" s="169">
        <v>3</v>
      </c>
    </row>
    <row r="7" spans="1:8" ht="15" customHeight="1">
      <c r="A7" s="420">
        <v>2</v>
      </c>
      <c r="B7" s="420" t="s">
        <v>395</v>
      </c>
      <c r="C7" s="169">
        <v>750433</v>
      </c>
      <c r="D7" s="169">
        <f>D8+D9</f>
        <v>401508</v>
      </c>
      <c r="E7" s="169">
        <f>E8+E9</f>
        <v>684644</v>
      </c>
      <c r="F7" s="169">
        <v>57933.254149999993</v>
      </c>
      <c r="G7" s="169">
        <v>1103.0301999999999</v>
      </c>
      <c r="H7" s="169">
        <v>1895621</v>
      </c>
    </row>
    <row r="8" spans="1:8" ht="15" customHeight="1">
      <c r="A8" s="100" t="s">
        <v>2</v>
      </c>
      <c r="B8" s="420" t="s">
        <v>407</v>
      </c>
      <c r="C8" s="259">
        <v>656535</v>
      </c>
      <c r="D8" s="259">
        <v>396835</v>
      </c>
      <c r="E8" s="259">
        <v>672089</v>
      </c>
      <c r="F8" s="259">
        <v>7346</v>
      </c>
      <c r="G8" s="169">
        <v>1103</v>
      </c>
      <c r="H8" s="259">
        <v>1733908</v>
      </c>
    </row>
    <row r="9" spans="1:8" ht="15" customHeight="1">
      <c r="A9" s="100" t="s">
        <v>3</v>
      </c>
      <c r="B9" s="420" t="s">
        <v>291</v>
      </c>
      <c r="C9" s="259">
        <f>C7-C8</f>
        <v>93898</v>
      </c>
      <c r="D9" s="259">
        <v>4673</v>
      </c>
      <c r="E9" s="259">
        <v>12555</v>
      </c>
      <c r="F9" s="259">
        <f t="shared" ref="F9" si="0">F7-F8</f>
        <v>50587.254149999993</v>
      </c>
      <c r="G9" s="413">
        <v>0</v>
      </c>
      <c r="H9" s="259">
        <v>161713</v>
      </c>
    </row>
    <row r="10" spans="1:8" ht="15" customHeight="1">
      <c r="A10" s="420">
        <v>3</v>
      </c>
      <c r="B10" s="420" t="s">
        <v>10</v>
      </c>
      <c r="C10" s="259">
        <v>425</v>
      </c>
      <c r="D10" s="413">
        <v>0</v>
      </c>
      <c r="E10" s="413">
        <v>0</v>
      </c>
      <c r="F10" s="259">
        <v>50000</v>
      </c>
      <c r="G10" s="413">
        <v>0</v>
      </c>
      <c r="H10" s="259">
        <v>50425</v>
      </c>
    </row>
    <row r="11" spans="1:8" ht="15" customHeight="1">
      <c r="A11" s="420">
        <v>4</v>
      </c>
      <c r="B11" s="420" t="s">
        <v>408</v>
      </c>
      <c r="C11" s="413">
        <v>0</v>
      </c>
      <c r="D11" s="413">
        <v>0</v>
      </c>
      <c r="E11" s="420">
        <v>1100</v>
      </c>
      <c r="F11" s="259">
        <v>38</v>
      </c>
      <c r="G11" s="413">
        <v>0</v>
      </c>
      <c r="H11" s="325">
        <v>1138</v>
      </c>
    </row>
    <row r="12" spans="1:8" ht="15" customHeight="1">
      <c r="A12" s="420">
        <v>5</v>
      </c>
      <c r="B12" s="420" t="s">
        <v>409</v>
      </c>
      <c r="C12" s="259">
        <v>82858</v>
      </c>
      <c r="D12" s="259">
        <v>6821</v>
      </c>
      <c r="E12" s="259">
        <v>315120</v>
      </c>
      <c r="F12" s="259">
        <v>127</v>
      </c>
      <c r="G12" s="259">
        <v>20</v>
      </c>
      <c r="H12" s="325">
        <v>404946</v>
      </c>
    </row>
    <row r="13" spans="1:8" ht="30" customHeight="1">
      <c r="A13" s="420">
        <v>6</v>
      </c>
      <c r="B13" s="102" t="s">
        <v>410</v>
      </c>
      <c r="C13" s="259">
        <f t="shared" ref="C13:G13" si="1">C6+C7+C10+C11+C12</f>
        <v>833719</v>
      </c>
      <c r="D13" s="259">
        <f t="shared" si="1"/>
        <v>408329</v>
      </c>
      <c r="E13" s="259">
        <f t="shared" si="1"/>
        <v>1000864</v>
      </c>
      <c r="F13" s="259">
        <f t="shared" si="1"/>
        <v>108098.25414999999</v>
      </c>
      <c r="G13" s="259">
        <f t="shared" si="1"/>
        <v>1123.0301999999999</v>
      </c>
      <c r="H13" s="259">
        <f>H6+H7+H10+H11+H12</f>
        <v>2352133</v>
      </c>
    </row>
    <row r="85" spans="1:1">
      <c r="A85" s="151" t="s">
        <v>16</v>
      </c>
    </row>
    <row r="180" spans="4:4">
      <c r="D180" s="149"/>
    </row>
  </sheetData>
  <sheetProtection selectLockedCells="1" selectUnlockedCells="1"/>
  <mergeCells count="1">
    <mergeCell ref="A2:H2"/>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D46"/>
  <sheetViews>
    <sheetView workbookViewId="0"/>
  </sheetViews>
  <sheetFormatPr defaultColWidth="10.75" defaultRowHeight="12.75"/>
  <cols>
    <col min="1" max="1" width="53.25" style="29" customWidth="1"/>
    <col min="2" max="2" width="8.375" style="29" customWidth="1"/>
    <col min="3" max="3" width="12.125" style="29" customWidth="1"/>
    <col min="4" max="4" width="13.25" style="29" customWidth="1"/>
    <col min="5" max="16384" width="10.75" style="29"/>
  </cols>
  <sheetData>
    <row r="1" spans="1:4" ht="74.25" customHeight="1">
      <c r="A1" s="484" t="s">
        <v>633</v>
      </c>
      <c r="B1" s="19"/>
      <c r="C1" s="19"/>
      <c r="D1" s="19"/>
    </row>
    <row r="2" spans="1:4" ht="21" customHeight="1">
      <c r="A2" s="34"/>
      <c r="B2" s="34"/>
      <c r="C2" s="34"/>
      <c r="D2" s="178" t="s">
        <v>80</v>
      </c>
    </row>
    <row r="3" spans="1:4" ht="23.25" customHeight="1">
      <c r="A3" s="94" t="s">
        <v>20</v>
      </c>
      <c r="B3" s="94" t="s">
        <v>21</v>
      </c>
      <c r="C3" s="374" t="s">
        <v>629</v>
      </c>
      <c r="D3" s="374" t="s">
        <v>630</v>
      </c>
    </row>
    <row r="4" spans="1:4">
      <c r="A4" s="94">
        <v>1</v>
      </c>
      <c r="B4" s="94">
        <v>2</v>
      </c>
      <c r="C4" s="94">
        <v>3</v>
      </c>
      <c r="D4" s="94">
        <v>4</v>
      </c>
    </row>
    <row r="5" spans="1:4" ht="15" customHeight="1">
      <c r="A5" s="498" t="s">
        <v>81</v>
      </c>
      <c r="B5" s="498"/>
      <c r="C5" s="498"/>
      <c r="D5" s="498"/>
    </row>
    <row r="6" spans="1:4" ht="15" customHeight="1">
      <c r="A6" s="104" t="s">
        <v>68</v>
      </c>
      <c r="B6" s="94"/>
      <c r="C6" s="105">
        <v>14573</v>
      </c>
      <c r="D6" s="105">
        <v>15372</v>
      </c>
    </row>
    <row r="7" spans="1:4" ht="15" customHeight="1">
      <c r="A7" s="104" t="s">
        <v>100</v>
      </c>
      <c r="B7" s="94"/>
      <c r="C7" s="105"/>
      <c r="D7" s="105"/>
    </row>
    <row r="8" spans="1:4" ht="15" customHeight="1">
      <c r="A8" s="104" t="s">
        <v>101</v>
      </c>
      <c r="B8" s="94"/>
      <c r="C8" s="105">
        <v>11495</v>
      </c>
      <c r="D8" s="105">
        <v>11007</v>
      </c>
    </row>
    <row r="9" spans="1:4" ht="15" customHeight="1">
      <c r="A9" s="104" t="s">
        <v>102</v>
      </c>
      <c r="B9" s="94"/>
      <c r="C9" s="105">
        <v>-15771.408080000023</v>
      </c>
      <c r="D9" s="105">
        <v>-11211.729359999998</v>
      </c>
    </row>
    <row r="10" spans="1:4" ht="15" customHeight="1">
      <c r="A10" s="104" t="s">
        <v>103</v>
      </c>
      <c r="B10" s="94"/>
      <c r="C10" s="105">
        <v>-4813.0600699999995</v>
      </c>
      <c r="D10" s="105">
        <v>4963.3792099999991</v>
      </c>
    </row>
    <row r="11" spans="1:4" ht="15" customHeight="1">
      <c r="A11" s="103" t="s">
        <v>506</v>
      </c>
      <c r="B11" s="103"/>
      <c r="C11" s="105">
        <v>765</v>
      </c>
      <c r="D11" s="105">
        <v>617</v>
      </c>
    </row>
    <row r="12" spans="1:4" ht="15" customHeight="1">
      <c r="A12" s="120" t="s">
        <v>82</v>
      </c>
      <c r="B12" s="94"/>
      <c r="C12" s="105">
        <v>37902</v>
      </c>
      <c r="D12" s="105">
        <v>-2765</v>
      </c>
    </row>
    <row r="13" spans="1:4" ht="15" customHeight="1">
      <c r="A13" s="104" t="s">
        <v>104</v>
      </c>
      <c r="B13" s="94"/>
      <c r="C13" s="105">
        <v>25595.825709999997</v>
      </c>
      <c r="D13" s="105">
        <v>-21439.932649999988</v>
      </c>
    </row>
    <row r="14" spans="1:4" ht="15" customHeight="1">
      <c r="A14" s="104" t="s">
        <v>105</v>
      </c>
      <c r="B14" s="94"/>
      <c r="C14" s="105">
        <v>-5948.3067900000005</v>
      </c>
      <c r="D14" s="105">
        <v>7227.9633500000018</v>
      </c>
    </row>
    <row r="15" spans="1:4" ht="15" customHeight="1">
      <c r="A15" s="104" t="s">
        <v>106</v>
      </c>
      <c r="B15" s="94"/>
      <c r="C15" s="105">
        <v>-102.28891000000021</v>
      </c>
      <c r="D15" s="105">
        <v>347.39213000000001</v>
      </c>
    </row>
    <row r="16" spans="1:4" ht="15" customHeight="1">
      <c r="A16" s="104" t="s">
        <v>107</v>
      </c>
      <c r="B16" s="94"/>
      <c r="C16" s="105">
        <v>2734.7643499999986</v>
      </c>
      <c r="D16" s="105">
        <v>4188.1675900000009</v>
      </c>
    </row>
    <row r="17" spans="1:4" ht="30.75" customHeight="1">
      <c r="A17" s="239" t="s">
        <v>108</v>
      </c>
      <c r="B17" s="94"/>
      <c r="C17" s="105">
        <v>66430.526209999967</v>
      </c>
      <c r="D17" s="105">
        <v>8306.2402700000166</v>
      </c>
    </row>
    <row r="18" spans="1:4" ht="15" customHeight="1">
      <c r="A18" s="499" t="s">
        <v>83</v>
      </c>
      <c r="B18" s="500"/>
      <c r="C18" s="500"/>
      <c r="D18" s="501"/>
    </row>
    <row r="19" spans="1:4" ht="27.75" customHeight="1">
      <c r="A19" s="104" t="s">
        <v>84</v>
      </c>
      <c r="B19" s="94"/>
      <c r="C19" s="105">
        <v>21190.010630000001</v>
      </c>
      <c r="D19" s="105">
        <v>-7419.9414500000003</v>
      </c>
    </row>
    <row r="20" spans="1:4" ht="15" customHeight="1">
      <c r="A20" s="104" t="s">
        <v>85</v>
      </c>
      <c r="B20" s="94"/>
      <c r="C20" s="105">
        <v>-3855.60007</v>
      </c>
      <c r="D20" s="105">
        <v>-3685</v>
      </c>
    </row>
    <row r="21" spans="1:4" ht="15" customHeight="1">
      <c r="A21" s="120" t="s">
        <v>86</v>
      </c>
      <c r="B21" s="94"/>
      <c r="C21" s="105">
        <v>270437.00351999979</v>
      </c>
      <c r="D21" s="105">
        <v>-200203.84971999982</v>
      </c>
    </row>
    <row r="22" spans="1:4" ht="15" customHeight="1">
      <c r="A22" s="103" t="s">
        <v>87</v>
      </c>
      <c r="B22" s="94"/>
      <c r="C22" s="105">
        <v>-2791.6657100000011</v>
      </c>
      <c r="D22" s="105">
        <v>105285.02884000001</v>
      </c>
    </row>
    <row r="23" spans="1:4" ht="15" customHeight="1">
      <c r="A23" s="103" t="s">
        <v>88</v>
      </c>
      <c r="B23" s="94"/>
      <c r="C23" s="105">
        <v>-31133.457689999996</v>
      </c>
      <c r="D23" s="105">
        <v>-486.98903000000001</v>
      </c>
    </row>
    <row r="24" spans="1:4" ht="15" customHeight="1">
      <c r="A24" s="103" t="s">
        <v>89</v>
      </c>
      <c r="B24" s="94"/>
      <c r="C24" s="105">
        <v>-17</v>
      </c>
      <c r="D24" s="105">
        <v>-305626</v>
      </c>
    </row>
    <row r="25" spans="1:4" ht="15" customHeight="1">
      <c r="A25" s="103" t="s">
        <v>90</v>
      </c>
      <c r="B25" s="94"/>
      <c r="C25" s="105">
        <v>31604.979279999621</v>
      </c>
      <c r="D25" s="105">
        <v>750745.04788000043</v>
      </c>
    </row>
    <row r="26" spans="1:4" ht="15" customHeight="1">
      <c r="A26" s="103" t="s">
        <v>91</v>
      </c>
      <c r="B26" s="94"/>
      <c r="C26" s="105">
        <v>39</v>
      </c>
      <c r="D26" s="105">
        <v>-12</v>
      </c>
    </row>
    <row r="27" spans="1:4" ht="15" customHeight="1">
      <c r="A27" s="104" t="s">
        <v>92</v>
      </c>
      <c r="B27" s="94"/>
      <c r="C27" s="105">
        <v>-8148.626229999998</v>
      </c>
      <c r="D27" s="105">
        <v>-115422.34794000001</v>
      </c>
    </row>
    <row r="28" spans="1:4" ht="33" customHeight="1">
      <c r="A28" s="228" t="s">
        <v>109</v>
      </c>
      <c r="B28" s="94"/>
      <c r="C28" s="105">
        <v>343755.16993999935</v>
      </c>
      <c r="D28" s="105">
        <v>231480.18885000062</v>
      </c>
    </row>
    <row r="29" spans="1:4" ht="15" customHeight="1">
      <c r="A29" s="120" t="s">
        <v>110</v>
      </c>
      <c r="B29" s="94"/>
      <c r="C29" s="105">
        <v>-3188.1000000000004</v>
      </c>
      <c r="D29" s="105">
        <v>-3860</v>
      </c>
    </row>
    <row r="30" spans="1:4" ht="30.75" customHeight="1">
      <c r="A30" s="228" t="s">
        <v>93</v>
      </c>
      <c r="B30" s="120"/>
      <c r="C30" s="105">
        <v>340567.06993999938</v>
      </c>
      <c r="D30" s="105">
        <v>227620.18885000062</v>
      </c>
    </row>
    <row r="31" spans="1:4" ht="15" customHeight="1">
      <c r="A31" s="499" t="s">
        <v>94</v>
      </c>
      <c r="B31" s="500"/>
      <c r="C31" s="500"/>
      <c r="D31" s="501"/>
    </row>
    <row r="32" spans="1:4" ht="15" customHeight="1">
      <c r="A32" s="120" t="s">
        <v>95</v>
      </c>
      <c r="B32" s="238">
        <v>14</v>
      </c>
      <c r="C32" s="105">
        <v>-2359</v>
      </c>
      <c r="D32" s="105">
        <v>-8963</v>
      </c>
    </row>
    <row r="33" spans="1:4" ht="15" customHeight="1">
      <c r="A33" s="104" t="s">
        <v>96</v>
      </c>
      <c r="B33" s="238">
        <v>14.17</v>
      </c>
      <c r="C33" s="105">
        <v>2227</v>
      </c>
      <c r="D33" s="105">
        <v>274</v>
      </c>
    </row>
    <row r="34" spans="1:4" ht="35.25" customHeight="1">
      <c r="A34" s="228" t="s">
        <v>111</v>
      </c>
      <c r="B34" s="94"/>
      <c r="C34" s="105">
        <v>-132</v>
      </c>
      <c r="D34" s="105">
        <v>-8689</v>
      </c>
    </row>
    <row r="35" spans="1:4" ht="29.25" customHeight="1">
      <c r="A35" s="228" t="s">
        <v>112</v>
      </c>
      <c r="B35" s="94"/>
      <c r="C35" s="105">
        <v>-31349</v>
      </c>
      <c r="D35" s="105">
        <v>82</v>
      </c>
    </row>
    <row r="36" spans="1:4" ht="15" customHeight="1">
      <c r="A36" s="120" t="s">
        <v>97</v>
      </c>
      <c r="B36" s="94"/>
      <c r="C36" s="105">
        <v>309085.98401000001</v>
      </c>
      <c r="D36" s="105">
        <v>219013.01598999999</v>
      </c>
    </row>
    <row r="37" spans="1:4" ht="15" customHeight="1">
      <c r="A37" s="239" t="s">
        <v>98</v>
      </c>
      <c r="B37" s="94"/>
      <c r="C37" s="105">
        <v>870248.01598999999</v>
      </c>
      <c r="D37" s="105">
        <v>651235</v>
      </c>
    </row>
    <row r="38" spans="1:4" ht="15" customHeight="1">
      <c r="A38" s="239" t="s">
        <v>99</v>
      </c>
      <c r="B38" s="238">
        <v>6</v>
      </c>
      <c r="C38" s="105">
        <v>1179334</v>
      </c>
      <c r="D38" s="105">
        <v>870248.01598999999</v>
      </c>
    </row>
    <row r="40" spans="1:4">
      <c r="A40" s="339" t="s">
        <v>48</v>
      </c>
      <c r="B40" s="339"/>
      <c r="C40" s="339"/>
      <c r="D40" s="12"/>
    </row>
    <row r="41" spans="1:4" ht="12.75" customHeight="1">
      <c r="A41" s="339" t="s">
        <v>609</v>
      </c>
      <c r="B41" s="12"/>
      <c r="C41" s="12"/>
      <c r="D41" s="12"/>
    </row>
    <row r="42" spans="1:4" ht="27" customHeight="1">
      <c r="A42" s="11" t="s">
        <v>690</v>
      </c>
      <c r="B42" s="339"/>
      <c r="C42" s="339" t="s">
        <v>605</v>
      </c>
      <c r="D42" s="12"/>
    </row>
    <row r="43" spans="1:4" ht="44.25" customHeight="1">
      <c r="A43" s="11" t="s">
        <v>590</v>
      </c>
      <c r="B43" s="339"/>
      <c r="C43" s="339" t="s">
        <v>606</v>
      </c>
      <c r="D43" s="12"/>
    </row>
    <row r="44" spans="1:4" ht="12.75" customHeight="1">
      <c r="A44" s="339" t="s">
        <v>607</v>
      </c>
      <c r="B44" s="12"/>
      <c r="C44" s="12"/>
      <c r="D44" s="368" t="s">
        <v>505</v>
      </c>
    </row>
    <row r="45" spans="1:4" ht="12.75" customHeight="1">
      <c r="A45" s="339" t="s">
        <v>608</v>
      </c>
      <c r="B45" s="12"/>
      <c r="C45" s="12"/>
      <c r="D45" s="12"/>
    </row>
    <row r="46" spans="1:4">
      <c r="B46" s="62"/>
    </row>
  </sheetData>
  <sheetProtection selectLockedCells="1" selectUnlockedCells="1"/>
  <mergeCells count="3">
    <mergeCell ref="A5:D5"/>
    <mergeCell ref="A18:D18"/>
    <mergeCell ref="A31:D31"/>
  </mergeCells>
  <pageMargins left="0.78740157480314965" right="0.15748031496062992" top="0.19685039370078741" bottom="0.27559055118110237" header="0.15748031496062992" footer="0.19685039370078741"/>
  <pageSetup paperSize="9" firstPageNumber="0"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tabColor rgb="FFFFFF00"/>
  </sheetPr>
  <dimension ref="A1:H195"/>
  <sheetViews>
    <sheetView workbookViewId="0">
      <selection activeCell="E11" sqref="E11"/>
    </sheetView>
  </sheetViews>
  <sheetFormatPr defaultColWidth="10.75" defaultRowHeight="13.5"/>
  <cols>
    <col min="1" max="1" width="5.25" customWidth="1"/>
    <col min="2" max="2" width="37.625" customWidth="1"/>
    <col min="3" max="8" width="12.625" customWidth="1"/>
  </cols>
  <sheetData>
    <row r="1" spans="1:8">
      <c r="A1" s="47"/>
      <c r="B1" s="1"/>
      <c r="C1" s="1"/>
      <c r="D1" s="1"/>
      <c r="E1" s="1"/>
      <c r="F1" s="1"/>
      <c r="G1" s="1"/>
      <c r="H1" s="1"/>
    </row>
    <row r="2" spans="1:8">
      <c r="A2" s="47" t="s">
        <v>761</v>
      </c>
      <c r="B2" s="1"/>
      <c r="C2" s="1"/>
      <c r="D2" s="1"/>
      <c r="E2" s="1"/>
      <c r="F2" s="1"/>
      <c r="G2" s="1"/>
      <c r="H2" s="1"/>
    </row>
    <row r="3" spans="1:8" ht="22.5" customHeight="1">
      <c r="A3" s="47"/>
      <c r="B3" s="1"/>
      <c r="C3" s="1"/>
      <c r="D3" s="1"/>
      <c r="E3" s="1"/>
      <c r="F3" s="1"/>
      <c r="G3" s="1"/>
      <c r="H3" s="67" t="s">
        <v>19</v>
      </c>
    </row>
    <row r="4" spans="1:8" ht="30" customHeight="1">
      <c r="A4" s="278" t="s">
        <v>114</v>
      </c>
      <c r="B4" s="278" t="s">
        <v>52</v>
      </c>
      <c r="C4" s="278" t="s">
        <v>403</v>
      </c>
      <c r="D4" s="278" t="s">
        <v>404</v>
      </c>
      <c r="E4" s="278" t="s">
        <v>405</v>
      </c>
      <c r="F4" s="278" t="s">
        <v>406</v>
      </c>
      <c r="G4" s="278" t="s">
        <v>197</v>
      </c>
      <c r="H4" s="278" t="s">
        <v>136</v>
      </c>
    </row>
    <row r="5" spans="1:8" ht="15" customHeight="1">
      <c r="A5" s="278">
        <v>1</v>
      </c>
      <c r="B5" s="278">
        <v>2</v>
      </c>
      <c r="C5" s="278">
        <v>3</v>
      </c>
      <c r="D5" s="278">
        <v>4</v>
      </c>
      <c r="E5" s="278">
        <v>5</v>
      </c>
      <c r="F5" s="278">
        <v>6</v>
      </c>
      <c r="G5" s="278">
        <v>7</v>
      </c>
      <c r="H5" s="278">
        <v>8</v>
      </c>
    </row>
    <row r="6" spans="1:8" ht="15" customHeight="1">
      <c r="A6" s="284">
        <v>1</v>
      </c>
      <c r="B6" s="284" t="s">
        <v>283</v>
      </c>
      <c r="C6" s="259">
        <v>20</v>
      </c>
      <c r="D6" s="284"/>
      <c r="E6" s="284"/>
      <c r="F6" s="284"/>
      <c r="G6" s="284"/>
      <c r="H6" s="259">
        <f>SUM(C6:G6)</f>
        <v>20</v>
      </c>
    </row>
    <row r="7" spans="1:8" ht="15" customHeight="1">
      <c r="A7" s="284">
        <v>2</v>
      </c>
      <c r="B7" s="284" t="s">
        <v>395</v>
      </c>
      <c r="C7" s="259">
        <f>C8+C9</f>
        <v>521579</v>
      </c>
      <c r="D7" s="259">
        <f t="shared" ref="D7:F7" si="0">D8+D9</f>
        <v>783705</v>
      </c>
      <c r="E7" s="259">
        <f t="shared" si="0"/>
        <v>543129</v>
      </c>
      <c r="F7" s="259">
        <f t="shared" si="0"/>
        <v>22216</v>
      </c>
      <c r="G7" s="241">
        <v>0</v>
      </c>
      <c r="H7" s="259">
        <f t="shared" ref="H7:H12" si="1">SUM(C7:G7)</f>
        <v>1870629</v>
      </c>
    </row>
    <row r="8" spans="1:8" ht="15" customHeight="1">
      <c r="A8" s="100" t="s">
        <v>2</v>
      </c>
      <c r="B8" s="284" t="s">
        <v>407</v>
      </c>
      <c r="C8" s="259">
        <v>350040</v>
      </c>
      <c r="D8" s="259">
        <v>775301</v>
      </c>
      <c r="E8" s="259">
        <v>492448</v>
      </c>
      <c r="F8" s="259">
        <v>22216</v>
      </c>
      <c r="G8" s="241">
        <v>0</v>
      </c>
      <c r="H8" s="259">
        <f t="shared" si="1"/>
        <v>1640005</v>
      </c>
    </row>
    <row r="9" spans="1:8" ht="15" customHeight="1">
      <c r="A9" s="100" t="s">
        <v>3</v>
      </c>
      <c r="B9" s="284" t="s">
        <v>291</v>
      </c>
      <c r="C9" s="259">
        <v>171539</v>
      </c>
      <c r="D9" s="259">
        <v>8404</v>
      </c>
      <c r="E9" s="259">
        <v>50681</v>
      </c>
      <c r="F9" s="241">
        <v>0</v>
      </c>
      <c r="G9" s="241">
        <v>0</v>
      </c>
      <c r="H9" s="259">
        <f t="shared" si="1"/>
        <v>230624</v>
      </c>
    </row>
    <row r="10" spans="1:8" ht="15" customHeight="1">
      <c r="A10" s="284">
        <v>3</v>
      </c>
      <c r="B10" s="284" t="s">
        <v>10</v>
      </c>
      <c r="C10" s="259">
        <v>411</v>
      </c>
      <c r="D10" s="413">
        <v>0</v>
      </c>
      <c r="E10" s="413">
        <v>0</v>
      </c>
      <c r="F10" s="259">
        <v>50000</v>
      </c>
      <c r="G10" s="241">
        <v>0</v>
      </c>
      <c r="H10" s="259">
        <f t="shared" si="1"/>
        <v>50411</v>
      </c>
    </row>
    <row r="11" spans="1:8" ht="15" customHeight="1">
      <c r="A11" s="284">
        <v>4</v>
      </c>
      <c r="B11" s="284" t="s">
        <v>408</v>
      </c>
      <c r="C11" s="259">
        <v>12</v>
      </c>
      <c r="D11" s="259">
        <v>1100</v>
      </c>
      <c r="E11" s="413">
        <v>0</v>
      </c>
      <c r="F11" s="259">
        <v>22</v>
      </c>
      <c r="G11" s="241">
        <v>0</v>
      </c>
      <c r="H11" s="259">
        <f t="shared" si="1"/>
        <v>1134</v>
      </c>
    </row>
    <row r="12" spans="1:8" ht="15" customHeight="1">
      <c r="A12" s="284">
        <v>5</v>
      </c>
      <c r="B12" s="284" t="s">
        <v>409</v>
      </c>
      <c r="C12" s="259">
        <v>2779</v>
      </c>
      <c r="D12" s="259">
        <v>26987</v>
      </c>
      <c r="E12" s="259">
        <v>459805</v>
      </c>
      <c r="F12" s="259">
        <v>875</v>
      </c>
      <c r="G12" s="259">
        <v>22</v>
      </c>
      <c r="H12" s="259">
        <f t="shared" si="1"/>
        <v>490468</v>
      </c>
    </row>
    <row r="13" spans="1:8" ht="30" customHeight="1">
      <c r="A13" s="284">
        <v>6</v>
      </c>
      <c r="B13" s="102" t="s">
        <v>410</v>
      </c>
      <c r="C13" s="259">
        <f>SUM(C6:C7)+SUM(C10:C12)</f>
        <v>524801</v>
      </c>
      <c r="D13" s="259">
        <f>SUM(D6:D7)+SUM(D10:D12)</f>
        <v>811792</v>
      </c>
      <c r="E13" s="259">
        <f>SUM(E6:E7)+SUM(E10:E12)</f>
        <v>1002934</v>
      </c>
      <c r="F13" s="259">
        <f>SUM(F6:F7)+SUM(F10:F12)</f>
        <v>73113</v>
      </c>
      <c r="G13" s="259">
        <v>22</v>
      </c>
      <c r="H13" s="259">
        <f>SUM(H6:H7)+SUM(H10:H12)</f>
        <v>2412662</v>
      </c>
    </row>
    <row r="14" spans="1:8">
      <c r="H14" s="190"/>
    </row>
    <row r="100" spans="1:1">
      <c r="A100" s="151" t="s">
        <v>16</v>
      </c>
    </row>
    <row r="195" spans="4:4">
      <c r="D195" s="149"/>
    </row>
  </sheetData>
  <sheetProtection selectLockedCells="1" selectUnlockedCells="1"/>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tabColor rgb="FFFFFF00"/>
  </sheetPr>
  <dimension ref="A1:H74"/>
  <sheetViews>
    <sheetView workbookViewId="0">
      <selection activeCell="D6" sqref="D6"/>
    </sheetView>
  </sheetViews>
  <sheetFormatPr defaultColWidth="10.75" defaultRowHeight="13.5"/>
  <cols>
    <col min="1" max="1" width="5.25" style="149" customWidth="1"/>
    <col min="2" max="2" width="42.875" style="149" customWidth="1"/>
    <col min="3" max="3" width="11.75" style="149" customWidth="1"/>
    <col min="4" max="4" width="10.875" style="149" customWidth="1"/>
    <col min="5" max="5" width="11.25" style="149" customWidth="1"/>
    <col min="6" max="6" width="10.625" style="149" customWidth="1"/>
    <col min="7" max="8" width="10.75" style="149"/>
    <col min="9" max="9" width="35.625" style="149" customWidth="1"/>
    <col min="10" max="16384" width="10.75" style="149"/>
  </cols>
  <sheetData>
    <row r="1" spans="1:8">
      <c r="A1" s="54"/>
      <c r="B1" s="54"/>
      <c r="C1" s="54"/>
      <c r="D1" s="54"/>
      <c r="E1" s="54"/>
      <c r="F1" s="54"/>
      <c r="G1" s="54"/>
      <c r="H1" s="54"/>
    </row>
    <row r="2" spans="1:8" ht="57.4" customHeight="1">
      <c r="A2" s="493" t="s">
        <v>762</v>
      </c>
      <c r="B2" s="493"/>
      <c r="C2" s="493"/>
      <c r="D2" s="493"/>
      <c r="E2" s="493"/>
      <c r="F2" s="493"/>
      <c r="G2" s="493"/>
      <c r="H2" s="493"/>
    </row>
    <row r="3" spans="1:8">
      <c r="A3" s="54"/>
      <c r="B3" s="54"/>
      <c r="C3" s="54"/>
      <c r="D3" s="54"/>
      <c r="E3" s="54"/>
      <c r="F3" s="54"/>
      <c r="G3" s="159"/>
      <c r="H3" s="51" t="s">
        <v>19</v>
      </c>
    </row>
    <row r="4" spans="1:8" ht="30" customHeight="1">
      <c r="A4" s="536" t="s">
        <v>114</v>
      </c>
      <c r="B4" s="537" t="s">
        <v>52</v>
      </c>
      <c r="C4" s="538" t="s">
        <v>411</v>
      </c>
      <c r="D4" s="538" t="s">
        <v>404</v>
      </c>
      <c r="E4" s="538" t="s">
        <v>405</v>
      </c>
      <c r="F4" s="538" t="s">
        <v>406</v>
      </c>
      <c r="G4" s="538" t="s">
        <v>197</v>
      </c>
      <c r="H4" s="538" t="s">
        <v>136</v>
      </c>
    </row>
    <row r="5" spans="1:8" ht="30" customHeight="1">
      <c r="A5" s="536"/>
      <c r="B5" s="537"/>
      <c r="C5" s="538"/>
      <c r="D5" s="538"/>
      <c r="E5" s="538"/>
      <c r="F5" s="538"/>
      <c r="G5" s="538"/>
      <c r="H5" s="538"/>
    </row>
    <row r="6" spans="1:8" ht="15" customHeight="1">
      <c r="A6" s="429">
        <v>1</v>
      </c>
      <c r="B6" s="428">
        <v>2</v>
      </c>
      <c r="C6" s="430">
        <v>3</v>
      </c>
      <c r="D6" s="430">
        <v>4</v>
      </c>
      <c r="E6" s="430">
        <v>5</v>
      </c>
      <c r="F6" s="430">
        <v>6</v>
      </c>
      <c r="G6" s="430">
        <v>7</v>
      </c>
      <c r="H6" s="430">
        <v>8</v>
      </c>
    </row>
    <row r="7" spans="1:8" ht="15" customHeight="1">
      <c r="A7" s="362"/>
      <c r="B7" s="363" t="s">
        <v>392</v>
      </c>
      <c r="C7" s="420"/>
      <c r="D7" s="420"/>
      <c r="E7" s="420"/>
      <c r="F7" s="420"/>
      <c r="G7" s="420"/>
      <c r="H7" s="420"/>
    </row>
    <row r="8" spans="1:8" ht="15" customHeight="1">
      <c r="A8" s="362">
        <v>1</v>
      </c>
      <c r="B8" s="363" t="s">
        <v>4</v>
      </c>
      <c r="C8" s="258">
        <v>1179333.6000900001</v>
      </c>
      <c r="D8" s="413">
        <v>0</v>
      </c>
      <c r="E8" s="413">
        <v>0</v>
      </c>
      <c r="F8" s="413">
        <v>0</v>
      </c>
      <c r="G8" s="413">
        <v>0</v>
      </c>
      <c r="H8" s="475">
        <f>SUM(C8:G8)</f>
        <v>1179333.6000900001</v>
      </c>
    </row>
    <row r="9" spans="1:8" ht="15" customHeight="1">
      <c r="A9" s="362">
        <v>2</v>
      </c>
      <c r="B9" s="363" t="s">
        <v>277</v>
      </c>
      <c r="C9" s="475">
        <v>7540.3342599999996</v>
      </c>
      <c r="D9" s="413">
        <v>0</v>
      </c>
      <c r="E9" s="413">
        <v>0</v>
      </c>
      <c r="F9" s="413">
        <v>0</v>
      </c>
      <c r="G9" s="413">
        <v>0</v>
      </c>
      <c r="H9" s="260">
        <v>7540.3342599999996</v>
      </c>
    </row>
    <row r="10" spans="1:8" ht="15" customHeight="1">
      <c r="A10" s="362">
        <v>3</v>
      </c>
      <c r="B10" s="363" t="s">
        <v>791</v>
      </c>
      <c r="C10" s="475">
        <v>534326.93845799996</v>
      </c>
      <c r="D10" s="475">
        <v>20819.380280000001</v>
      </c>
      <c r="E10" s="475">
        <v>211720.08218</v>
      </c>
      <c r="F10" s="475">
        <v>181241</v>
      </c>
      <c r="G10" s="475">
        <v>92328.677689999997</v>
      </c>
      <c r="H10" s="475">
        <f t="shared" ref="H10:H12" si="0">SUM(C10:G10)</f>
        <v>1040436.0786080001</v>
      </c>
    </row>
    <row r="11" spans="1:8" ht="15" customHeight="1">
      <c r="A11" s="362">
        <v>4</v>
      </c>
      <c r="B11" s="363" t="s">
        <v>792</v>
      </c>
      <c r="C11" s="475">
        <v>9343</v>
      </c>
      <c r="D11" s="413">
        <v>0</v>
      </c>
      <c r="E11" s="413">
        <v>0</v>
      </c>
      <c r="F11" s="475">
        <v>21</v>
      </c>
      <c r="G11" s="475">
        <v>1579</v>
      </c>
      <c r="H11" s="475">
        <f t="shared" si="0"/>
        <v>10943</v>
      </c>
    </row>
    <row r="12" spans="1:8" ht="15" customHeight="1">
      <c r="A12" s="320">
        <v>5</v>
      </c>
      <c r="B12" s="321" t="s">
        <v>386</v>
      </c>
      <c r="C12" s="480">
        <v>1730543.506328</v>
      </c>
      <c r="D12" s="480">
        <v>20819.380280000001</v>
      </c>
      <c r="E12" s="480">
        <v>211720.08218</v>
      </c>
      <c r="F12" s="480">
        <v>181262.25364000007</v>
      </c>
      <c r="G12" s="480">
        <v>93907.512130000003</v>
      </c>
      <c r="H12" s="480">
        <f t="shared" si="0"/>
        <v>2238252.7345580002</v>
      </c>
    </row>
    <row r="13" spans="1:8" ht="15" customHeight="1">
      <c r="A13" s="362"/>
      <c r="B13" s="363" t="s">
        <v>394</v>
      </c>
      <c r="C13" s="260"/>
      <c r="D13" s="260"/>
      <c r="E13" s="260"/>
      <c r="F13" s="260"/>
      <c r="G13" s="260"/>
      <c r="H13" s="260"/>
    </row>
    <row r="14" spans="1:8" ht="15" customHeight="1">
      <c r="A14" s="362">
        <v>6</v>
      </c>
      <c r="B14" s="363" t="s">
        <v>278</v>
      </c>
      <c r="C14" s="475">
        <v>3.3732099999999998</v>
      </c>
      <c r="D14" s="413">
        <v>0</v>
      </c>
      <c r="E14" s="413">
        <v>0</v>
      </c>
      <c r="F14" s="413">
        <v>0</v>
      </c>
      <c r="G14" s="413">
        <v>0</v>
      </c>
      <c r="H14" s="475">
        <f t="shared" ref="H14:H15" si="1">SUM(C14:G14)</f>
        <v>3.3732099999999998</v>
      </c>
    </row>
    <row r="15" spans="1:8" ht="15" customHeight="1">
      <c r="A15" s="362">
        <v>7</v>
      </c>
      <c r="B15" s="363" t="s">
        <v>284</v>
      </c>
      <c r="C15" s="475">
        <v>750433.51136999985</v>
      </c>
      <c r="D15" s="475">
        <v>398930.54140999989</v>
      </c>
      <c r="E15" s="475">
        <v>687221.25074000005</v>
      </c>
      <c r="F15" s="475">
        <v>57933.254150000001</v>
      </c>
      <c r="G15" s="475">
        <v>1103.0301999999999</v>
      </c>
      <c r="H15" s="475">
        <f t="shared" si="1"/>
        <v>1895621.5878699997</v>
      </c>
    </row>
    <row r="16" spans="1:8" ht="15" customHeight="1">
      <c r="A16" s="362">
        <v>8</v>
      </c>
      <c r="B16" s="363" t="s">
        <v>414</v>
      </c>
      <c r="C16" s="260">
        <v>18179.237450000001</v>
      </c>
      <c r="D16" s="413">
        <v>0</v>
      </c>
      <c r="E16" s="413">
        <v>0</v>
      </c>
      <c r="F16" s="413">
        <v>0</v>
      </c>
      <c r="G16" s="413">
        <v>0</v>
      </c>
      <c r="H16" s="260">
        <v>18179.237450000001</v>
      </c>
    </row>
    <row r="17" spans="1:8" ht="15" customHeight="1">
      <c r="A17" s="362">
        <v>9</v>
      </c>
      <c r="B17" s="363" t="s">
        <v>10</v>
      </c>
      <c r="C17" s="475">
        <v>424.65753000000001</v>
      </c>
      <c r="D17" s="413">
        <v>0</v>
      </c>
      <c r="E17" s="413">
        <v>0</v>
      </c>
      <c r="F17" s="475">
        <v>50000</v>
      </c>
      <c r="G17" s="413">
        <v>0</v>
      </c>
      <c r="H17" s="475">
        <v>50424.657529999997</v>
      </c>
    </row>
    <row r="18" spans="1:8" ht="15" customHeight="1">
      <c r="A18" s="320">
        <v>10</v>
      </c>
      <c r="B18" s="321" t="s">
        <v>387</v>
      </c>
      <c r="C18" s="480">
        <v>769040.77955999982</v>
      </c>
      <c r="D18" s="480">
        <v>398930.54140999989</v>
      </c>
      <c r="E18" s="480">
        <v>687221.25074000005</v>
      </c>
      <c r="F18" s="480">
        <v>107933.25414999999</v>
      </c>
      <c r="G18" s="480">
        <v>1103.0301999999999</v>
      </c>
      <c r="H18" s="480">
        <v>1964228.8560599997</v>
      </c>
    </row>
    <row r="19" spans="1:8" ht="15" customHeight="1">
      <c r="A19" s="362">
        <v>11</v>
      </c>
      <c r="B19" s="363" t="s">
        <v>795</v>
      </c>
      <c r="C19" s="262">
        <f t="shared" ref="C19:H19" si="2">C12-C18</f>
        <v>961502.72676800017</v>
      </c>
      <c r="D19" s="262">
        <f t="shared" si="2"/>
        <v>-378111.16112999991</v>
      </c>
      <c r="E19" s="262">
        <f t="shared" si="2"/>
        <v>-475501.16856000002</v>
      </c>
      <c r="F19" s="262">
        <f t="shared" si="2"/>
        <v>73328.999490000075</v>
      </c>
      <c r="G19" s="262">
        <f t="shared" si="2"/>
        <v>92804.481930000009</v>
      </c>
      <c r="H19" s="262">
        <f t="shared" si="2"/>
        <v>274023.87849800056</v>
      </c>
    </row>
    <row r="20" spans="1:8" ht="15" customHeight="1">
      <c r="A20" s="362">
        <v>12</v>
      </c>
      <c r="B20" s="363" t="s">
        <v>796</v>
      </c>
      <c r="C20" s="262">
        <f>C19</f>
        <v>961502.72676800017</v>
      </c>
      <c r="D20" s="262">
        <f>C20+D19</f>
        <v>583391.56563800026</v>
      </c>
      <c r="E20" s="262">
        <f t="shared" ref="E20:G20" si="3">D20+E19</f>
        <v>107890.39707800024</v>
      </c>
      <c r="F20" s="262">
        <f t="shared" si="3"/>
        <v>181219.39656800032</v>
      </c>
      <c r="G20" s="262">
        <f t="shared" si="3"/>
        <v>274023.87849800033</v>
      </c>
      <c r="H20" s="262"/>
    </row>
    <row r="22" spans="1:8">
      <c r="A22" s="493" t="s">
        <v>793</v>
      </c>
      <c r="B22" s="493"/>
      <c r="C22" s="493"/>
      <c r="D22" s="493"/>
      <c r="E22" s="493"/>
      <c r="F22" s="493"/>
      <c r="G22" s="493"/>
    </row>
    <row r="74" spans="1:1">
      <c r="A74" s="155" t="s">
        <v>16</v>
      </c>
    </row>
  </sheetData>
  <sheetProtection selectLockedCells="1" selectUnlockedCells="1"/>
  <mergeCells count="10">
    <mergeCell ref="A22:G22"/>
    <mergeCell ref="A2:H2"/>
    <mergeCell ref="A4:A5"/>
    <mergeCell ref="B4:B5"/>
    <mergeCell ref="C4:C5"/>
    <mergeCell ref="D4:D5"/>
    <mergeCell ref="E4:E5"/>
    <mergeCell ref="F4:F5"/>
    <mergeCell ref="G4:G5"/>
    <mergeCell ref="H4:H5"/>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62.xml><?xml version="1.0" encoding="utf-8"?>
<worksheet xmlns="http://schemas.openxmlformats.org/spreadsheetml/2006/main" xmlns:r="http://schemas.openxmlformats.org/officeDocument/2006/relationships">
  <sheetPr>
    <tabColor rgb="FFFFFF00"/>
  </sheetPr>
  <dimension ref="A1:H99"/>
  <sheetViews>
    <sheetView workbookViewId="0">
      <selection activeCell="G28" sqref="G28"/>
    </sheetView>
  </sheetViews>
  <sheetFormatPr defaultColWidth="10.75" defaultRowHeight="13.5"/>
  <cols>
    <col min="1" max="1" width="5" style="149" customWidth="1"/>
    <col min="2" max="2" width="41.875" style="149" customWidth="1"/>
    <col min="3" max="3" width="10.75" style="149"/>
    <col min="4" max="4" width="11" style="149" customWidth="1"/>
    <col min="5" max="5" width="11.25" style="149" customWidth="1"/>
    <col min="6" max="6" width="10.625" style="149" customWidth="1"/>
    <col min="7" max="16384" width="10.75" style="149"/>
  </cols>
  <sheetData>
    <row r="1" spans="1:8">
      <c r="A1" s="54"/>
      <c r="B1" s="54"/>
      <c r="C1" s="54"/>
      <c r="D1" s="54"/>
      <c r="E1" s="54"/>
      <c r="F1" s="54"/>
      <c r="G1" s="54"/>
      <c r="H1" s="54"/>
    </row>
    <row r="2" spans="1:8" ht="27" customHeight="1">
      <c r="A2" s="493" t="s">
        <v>763</v>
      </c>
      <c r="B2" s="493"/>
      <c r="C2" s="493"/>
      <c r="D2" s="493"/>
      <c r="E2" s="493"/>
      <c r="F2" s="493"/>
      <c r="G2" s="493"/>
      <c r="H2" s="158"/>
    </row>
    <row r="3" spans="1:8">
      <c r="A3" s="54"/>
      <c r="B3" s="54"/>
      <c r="C3" s="54"/>
      <c r="D3" s="54"/>
      <c r="E3" s="54"/>
      <c r="F3" s="54"/>
      <c r="G3" s="159"/>
      <c r="H3" s="51" t="s">
        <v>19</v>
      </c>
    </row>
    <row r="4" spans="1:8" ht="30" customHeight="1">
      <c r="A4" s="536" t="s">
        <v>114</v>
      </c>
      <c r="B4" s="537" t="s">
        <v>52</v>
      </c>
      <c r="C4" s="538" t="s">
        <v>411</v>
      </c>
      <c r="D4" s="538" t="s">
        <v>412</v>
      </c>
      <c r="E4" s="538" t="s">
        <v>413</v>
      </c>
      <c r="F4" s="538" t="s">
        <v>406</v>
      </c>
      <c r="G4" s="538" t="s">
        <v>197</v>
      </c>
      <c r="H4" s="538" t="s">
        <v>136</v>
      </c>
    </row>
    <row r="5" spans="1:8" ht="30" customHeight="1">
      <c r="A5" s="536"/>
      <c r="B5" s="537"/>
      <c r="C5" s="538"/>
      <c r="D5" s="538"/>
      <c r="E5" s="538"/>
      <c r="F5" s="538"/>
      <c r="G5" s="538"/>
      <c r="H5" s="538"/>
    </row>
    <row r="6" spans="1:8" ht="15" customHeight="1">
      <c r="A6" s="277">
        <v>1</v>
      </c>
      <c r="B6" s="275">
        <v>2</v>
      </c>
      <c r="C6" s="278">
        <v>3</v>
      </c>
      <c r="D6" s="278">
        <v>4</v>
      </c>
      <c r="E6" s="278">
        <v>5</v>
      </c>
      <c r="F6" s="278">
        <v>6</v>
      </c>
      <c r="G6" s="278">
        <v>7</v>
      </c>
      <c r="H6" s="278">
        <v>8</v>
      </c>
    </row>
    <row r="7" spans="1:8" ht="15" customHeight="1">
      <c r="A7" s="285"/>
      <c r="B7" s="286" t="s">
        <v>392</v>
      </c>
      <c r="C7" s="284"/>
      <c r="D7" s="284"/>
      <c r="E7" s="284"/>
      <c r="F7" s="284"/>
      <c r="G7" s="284"/>
      <c r="H7" s="284"/>
    </row>
    <row r="8" spans="1:8" ht="15" customHeight="1">
      <c r="A8" s="285">
        <v>1</v>
      </c>
      <c r="B8" s="286" t="s">
        <v>4</v>
      </c>
      <c r="C8" s="260">
        <v>891438.36899999995</v>
      </c>
      <c r="D8" s="241">
        <v>0</v>
      </c>
      <c r="E8" s="241">
        <v>0</v>
      </c>
      <c r="F8" s="241">
        <v>0</v>
      </c>
      <c r="G8" s="241">
        <v>0</v>
      </c>
      <c r="H8" s="260">
        <f>SUM(C8:G8)</f>
        <v>891438.36899999995</v>
      </c>
    </row>
    <row r="9" spans="1:8" ht="15" customHeight="1">
      <c r="A9" s="285">
        <v>2</v>
      </c>
      <c r="B9" s="286" t="s">
        <v>277</v>
      </c>
      <c r="C9" s="260">
        <v>3684.7249999999999</v>
      </c>
      <c r="D9" s="241">
        <v>0</v>
      </c>
      <c r="E9" s="241">
        <v>0</v>
      </c>
      <c r="F9" s="241">
        <v>0</v>
      </c>
      <c r="G9" s="241">
        <v>0</v>
      </c>
      <c r="H9" s="260">
        <f t="shared" ref="H9:H11" si="0">SUM(C9:G9)</f>
        <v>3684.7249999999999</v>
      </c>
    </row>
    <row r="10" spans="1:8" ht="15" customHeight="1">
      <c r="A10" s="285">
        <v>3</v>
      </c>
      <c r="B10" s="363" t="s">
        <v>791</v>
      </c>
      <c r="C10" s="260">
        <v>298855.81099999999</v>
      </c>
      <c r="D10" s="260">
        <v>81250.077000000005</v>
      </c>
      <c r="E10" s="260">
        <v>720176.90899999999</v>
      </c>
      <c r="F10" s="260">
        <v>89362.917000000001</v>
      </c>
      <c r="G10" s="260">
        <v>88734.668000000005</v>
      </c>
      <c r="H10" s="260">
        <f t="shared" si="0"/>
        <v>1278380.382</v>
      </c>
    </row>
    <row r="11" spans="1:8" ht="15" customHeight="1">
      <c r="A11" s="285">
        <v>4</v>
      </c>
      <c r="B11" s="363" t="s">
        <v>792</v>
      </c>
      <c r="C11" s="260">
        <f>9277.362-444+2744</f>
        <v>11577.361999999999</v>
      </c>
      <c r="D11" s="260">
        <v>399.983</v>
      </c>
      <c r="E11" s="260">
        <v>399.65</v>
      </c>
      <c r="F11" s="260">
        <v>1</v>
      </c>
      <c r="G11" s="260">
        <f>193.232</f>
        <v>193.232</v>
      </c>
      <c r="H11" s="260">
        <f t="shared" si="0"/>
        <v>12571.226999999999</v>
      </c>
    </row>
    <row r="12" spans="1:8" ht="15" customHeight="1">
      <c r="A12" s="320">
        <v>5</v>
      </c>
      <c r="B12" s="321" t="s">
        <v>386</v>
      </c>
      <c r="C12" s="261">
        <f t="shared" ref="C12:H12" si="1">SUM(C8:C11)</f>
        <v>1205556.2669999998</v>
      </c>
      <c r="D12" s="261">
        <f t="shared" si="1"/>
        <v>81650.06</v>
      </c>
      <c r="E12" s="261">
        <f t="shared" si="1"/>
        <v>720576.55900000001</v>
      </c>
      <c r="F12" s="261">
        <f t="shared" si="1"/>
        <v>89363.917000000001</v>
      </c>
      <c r="G12" s="261">
        <f t="shared" si="1"/>
        <v>88927.900000000009</v>
      </c>
      <c r="H12" s="261">
        <f t="shared" si="1"/>
        <v>2186074.7029999997</v>
      </c>
    </row>
    <row r="13" spans="1:8" ht="15" customHeight="1">
      <c r="A13" s="285"/>
      <c r="B13" s="286" t="s">
        <v>394</v>
      </c>
      <c r="C13" s="260"/>
      <c r="D13" s="260"/>
      <c r="E13" s="260"/>
      <c r="F13" s="260"/>
      <c r="G13" s="260"/>
      <c r="H13" s="260"/>
    </row>
    <row r="14" spans="1:8" ht="15" customHeight="1">
      <c r="A14" s="285">
        <v>6</v>
      </c>
      <c r="B14" s="286" t="s">
        <v>278</v>
      </c>
      <c r="C14" s="260">
        <v>19.949000000000002</v>
      </c>
      <c r="D14" s="241">
        <v>0</v>
      </c>
      <c r="E14" s="241">
        <v>0</v>
      </c>
      <c r="F14" s="241">
        <v>0</v>
      </c>
      <c r="G14" s="241">
        <v>0</v>
      </c>
      <c r="H14" s="260">
        <f t="shared" ref="H14:H18" si="2">SUM(C14:G14)</f>
        <v>19.949000000000002</v>
      </c>
    </row>
    <row r="15" spans="1:8" ht="15" customHeight="1">
      <c r="A15" s="285">
        <v>7</v>
      </c>
      <c r="B15" s="286" t="s">
        <v>284</v>
      </c>
      <c r="C15" s="260">
        <f>520928.183+650</f>
        <v>521578.18300000002</v>
      </c>
      <c r="D15" s="260">
        <v>401722.815</v>
      </c>
      <c r="E15" s="260">
        <v>925110.95200000005</v>
      </c>
      <c r="F15" s="260">
        <v>22216.816999999999</v>
      </c>
      <c r="G15" s="241">
        <v>0</v>
      </c>
      <c r="H15" s="260">
        <f t="shared" si="2"/>
        <v>1870628.7670000002</v>
      </c>
    </row>
    <row r="16" spans="1:8" ht="15" customHeight="1">
      <c r="A16" s="285">
        <v>8</v>
      </c>
      <c r="B16" s="286" t="s">
        <v>414</v>
      </c>
      <c r="C16" s="260">
        <f>22239-650</f>
        <v>21589</v>
      </c>
      <c r="D16" s="241">
        <v>0</v>
      </c>
      <c r="E16" s="241">
        <v>0</v>
      </c>
      <c r="F16" s="260"/>
      <c r="G16" s="241">
        <v>0</v>
      </c>
      <c r="H16" s="260">
        <f t="shared" si="2"/>
        <v>21589</v>
      </c>
    </row>
    <row r="17" spans="1:8" ht="15" customHeight="1">
      <c r="A17" s="285">
        <v>9</v>
      </c>
      <c r="B17" s="286" t="s">
        <v>10</v>
      </c>
      <c r="C17" s="260">
        <v>410.959</v>
      </c>
      <c r="D17" s="241">
        <v>0</v>
      </c>
      <c r="E17" s="241">
        <v>0</v>
      </c>
      <c r="F17" s="260">
        <v>50000</v>
      </c>
      <c r="G17" s="241">
        <v>0</v>
      </c>
      <c r="H17" s="260">
        <f t="shared" si="2"/>
        <v>50410.959000000003</v>
      </c>
    </row>
    <row r="18" spans="1:8" ht="15" customHeight="1">
      <c r="A18" s="320">
        <v>10</v>
      </c>
      <c r="B18" s="321" t="s">
        <v>387</v>
      </c>
      <c r="C18" s="261">
        <f>SUM(C14:C17)</f>
        <v>543598.09100000001</v>
      </c>
      <c r="D18" s="261">
        <f t="shared" ref="D18:F18" si="3">SUM(D14:D17)</f>
        <v>401722.815</v>
      </c>
      <c r="E18" s="261">
        <f t="shared" si="3"/>
        <v>925110.95200000005</v>
      </c>
      <c r="F18" s="261">
        <f t="shared" si="3"/>
        <v>72216.816999999995</v>
      </c>
      <c r="G18" s="241">
        <v>0</v>
      </c>
      <c r="H18" s="261">
        <f t="shared" si="2"/>
        <v>1942648.675</v>
      </c>
    </row>
    <row r="19" spans="1:8" ht="15" customHeight="1">
      <c r="A19" s="285">
        <v>11</v>
      </c>
      <c r="B19" s="363" t="s">
        <v>797</v>
      </c>
      <c r="C19" s="262">
        <f t="shared" ref="C19:H19" si="4">C12-C18</f>
        <v>661958.17599999974</v>
      </c>
      <c r="D19" s="262">
        <f t="shared" si="4"/>
        <v>-320072.755</v>
      </c>
      <c r="E19" s="262">
        <f t="shared" si="4"/>
        <v>-204534.39300000004</v>
      </c>
      <c r="F19" s="262">
        <f t="shared" si="4"/>
        <v>17147.100000000006</v>
      </c>
      <c r="G19" s="262">
        <f t="shared" si="4"/>
        <v>88927.900000000009</v>
      </c>
      <c r="H19" s="262">
        <f t="shared" si="4"/>
        <v>243426.0279999997</v>
      </c>
    </row>
    <row r="20" spans="1:8" ht="15" customHeight="1">
      <c r="A20" s="285">
        <v>12</v>
      </c>
      <c r="B20" s="363" t="s">
        <v>794</v>
      </c>
      <c r="C20" s="262">
        <f>C19</f>
        <v>661958.17599999974</v>
      </c>
      <c r="D20" s="262">
        <f>C20+D19</f>
        <v>341885.42099999974</v>
      </c>
      <c r="E20" s="262">
        <f t="shared" ref="E20:G20" si="5">D20+E19</f>
        <v>137351.0279999997</v>
      </c>
      <c r="F20" s="262">
        <f t="shared" si="5"/>
        <v>154498.12799999971</v>
      </c>
      <c r="G20" s="262">
        <f t="shared" si="5"/>
        <v>243426.0279999997</v>
      </c>
      <c r="H20" s="262"/>
    </row>
    <row r="22" spans="1:8">
      <c r="A22" s="493" t="s">
        <v>793</v>
      </c>
      <c r="B22" s="493"/>
      <c r="C22" s="493"/>
      <c r="D22" s="493"/>
      <c r="E22" s="493"/>
      <c r="F22" s="493"/>
      <c r="G22" s="493"/>
    </row>
    <row r="99" spans="1:1">
      <c r="A99" s="155" t="s">
        <v>16</v>
      </c>
    </row>
  </sheetData>
  <sheetProtection selectLockedCells="1" selectUnlockedCells="1"/>
  <mergeCells count="10">
    <mergeCell ref="A22:G22"/>
    <mergeCell ref="H4:H5"/>
    <mergeCell ref="A2:G2"/>
    <mergeCell ref="A4:A5"/>
    <mergeCell ref="B4:B5"/>
    <mergeCell ref="C4:C5"/>
    <mergeCell ref="D4:D5"/>
    <mergeCell ref="E4:E5"/>
    <mergeCell ref="F4:F5"/>
    <mergeCell ref="G4:G5"/>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sheetPr>
    <tabColor rgb="FFFFFF00"/>
  </sheetPr>
  <dimension ref="A2:D98"/>
  <sheetViews>
    <sheetView topLeftCell="A21" workbookViewId="0">
      <selection activeCell="C29" sqref="C29"/>
    </sheetView>
  </sheetViews>
  <sheetFormatPr defaultColWidth="10.75" defaultRowHeight="12.75"/>
  <cols>
    <col min="1" max="1" width="6.25" style="54" customWidth="1"/>
    <col min="2" max="2" width="55.5" style="54" customWidth="1"/>
    <col min="3" max="16384" width="10.75" style="54"/>
  </cols>
  <sheetData>
    <row r="2" spans="1:4">
      <c r="A2" s="158" t="s">
        <v>764</v>
      </c>
      <c r="B2" s="158"/>
      <c r="C2" s="158"/>
      <c r="D2" s="158"/>
    </row>
    <row r="3" spans="1:4" ht="14.25" customHeight="1">
      <c r="A3" s="56"/>
      <c r="B3" s="56"/>
      <c r="C3" s="56"/>
      <c r="D3" s="56"/>
    </row>
    <row r="4" spans="1:4" ht="17.25" customHeight="1">
      <c r="A4" s="493" t="s">
        <v>765</v>
      </c>
      <c r="B4" s="493"/>
      <c r="C4" s="493"/>
      <c r="D4" s="493"/>
    </row>
    <row r="5" spans="1:4" ht="15" customHeight="1">
      <c r="A5" s="56"/>
      <c r="B5" s="56"/>
      <c r="C5" s="56"/>
      <c r="D5" s="56"/>
    </row>
    <row r="6" spans="1:4" ht="15.75" customHeight="1">
      <c r="A6" s="574" t="s">
        <v>766</v>
      </c>
      <c r="B6" s="574"/>
      <c r="C6" s="574"/>
      <c r="D6" s="574"/>
    </row>
    <row r="7" spans="1:4">
      <c r="D7" s="51" t="s">
        <v>19</v>
      </c>
    </row>
    <row r="8" spans="1:4" ht="15" customHeight="1">
      <c r="A8" s="278" t="s">
        <v>114</v>
      </c>
      <c r="B8" s="278" t="s">
        <v>52</v>
      </c>
      <c r="C8" s="360" t="s">
        <v>629</v>
      </c>
      <c r="D8" s="360" t="s">
        <v>639</v>
      </c>
    </row>
    <row r="9" spans="1:4" ht="15" customHeight="1">
      <c r="A9" s="278">
        <v>1</v>
      </c>
      <c r="B9" s="278">
        <v>2</v>
      </c>
      <c r="C9" s="278">
        <v>3</v>
      </c>
      <c r="D9" s="278">
        <v>4</v>
      </c>
    </row>
    <row r="10" spans="1:4" ht="15" customHeight="1">
      <c r="A10" s="276">
        <v>1</v>
      </c>
      <c r="B10" s="272" t="s">
        <v>415</v>
      </c>
      <c r="C10" s="322">
        <v>161748.99030999999</v>
      </c>
      <c r="D10" s="322">
        <v>144946.47141</v>
      </c>
    </row>
    <row r="11" spans="1:4" ht="15" customHeight="1">
      <c r="A11" s="279" t="s">
        <v>0</v>
      </c>
      <c r="B11" s="272" t="s">
        <v>416</v>
      </c>
      <c r="C11" s="322">
        <v>125560</v>
      </c>
      <c r="D11" s="322">
        <v>125560</v>
      </c>
    </row>
    <row r="12" spans="1:4" ht="15" customHeight="1">
      <c r="A12" s="279" t="s">
        <v>1</v>
      </c>
      <c r="B12" s="272" t="s">
        <v>42</v>
      </c>
      <c r="C12" s="322">
        <v>40.512189999999997</v>
      </c>
      <c r="D12" s="322">
        <v>40.512189999999997</v>
      </c>
    </row>
    <row r="13" spans="1:4" ht="15" customHeight="1">
      <c r="A13" s="279" t="s">
        <v>125</v>
      </c>
      <c r="B13" s="272" t="s">
        <v>417</v>
      </c>
      <c r="C13" s="322">
        <v>716.71519999999998</v>
      </c>
      <c r="D13" s="322">
        <v>607.5702</v>
      </c>
    </row>
    <row r="14" spans="1:4" ht="15" customHeight="1">
      <c r="A14" s="279" t="s">
        <v>126</v>
      </c>
      <c r="B14" s="272" t="s">
        <v>418</v>
      </c>
      <c r="C14" s="322">
        <v>35451.648860000001</v>
      </c>
      <c r="D14" s="322">
        <v>29994.40119</v>
      </c>
    </row>
    <row r="15" spans="1:4" ht="15" customHeight="1">
      <c r="A15" s="279" t="s">
        <v>130</v>
      </c>
      <c r="B15" s="272" t="s">
        <v>8</v>
      </c>
      <c r="C15" s="323">
        <v>-38.183100000000003</v>
      </c>
      <c r="D15" s="323">
        <v>-39.065730000000002</v>
      </c>
    </row>
    <row r="16" spans="1:4" ht="15" customHeight="1">
      <c r="A16" s="279" t="s">
        <v>329</v>
      </c>
      <c r="B16" s="272" t="s">
        <v>419</v>
      </c>
      <c r="C16" s="322">
        <v>18.297160000000002</v>
      </c>
      <c r="D16" s="322">
        <v>15.86839</v>
      </c>
    </row>
    <row r="17" spans="1:4" ht="30" customHeight="1">
      <c r="A17" s="431" t="s">
        <v>677</v>
      </c>
      <c r="B17" s="272" t="s">
        <v>420</v>
      </c>
      <c r="C17" s="442" t="s">
        <v>24</v>
      </c>
      <c r="D17" s="325">
        <v>-11232.814830000001</v>
      </c>
    </row>
    <row r="18" spans="1:4" ht="15" customHeight="1">
      <c r="A18" s="431" t="s">
        <v>678</v>
      </c>
      <c r="B18" s="272" t="s">
        <v>421</v>
      </c>
      <c r="C18" s="442" t="s">
        <v>24</v>
      </c>
      <c r="D18" s="322">
        <v>12549.05219</v>
      </c>
    </row>
    <row r="19" spans="1:4" ht="15" customHeight="1">
      <c r="A19" s="431" t="s">
        <v>679</v>
      </c>
      <c r="B19" s="272" t="s">
        <v>504</v>
      </c>
      <c r="C19" s="442" t="s">
        <v>24</v>
      </c>
      <c r="D19" s="322">
        <v>74.938820000000007</v>
      </c>
    </row>
    <row r="20" spans="1:4" ht="30" customHeight="1">
      <c r="A20" s="431" t="s">
        <v>680</v>
      </c>
      <c r="B20" s="272" t="s">
        <v>422</v>
      </c>
      <c r="C20" s="442" t="s">
        <v>24</v>
      </c>
      <c r="D20" s="325">
        <v>-23856.805840000001</v>
      </c>
    </row>
    <row r="21" spans="1:4" ht="15" customHeight="1">
      <c r="A21" s="279" t="s">
        <v>17</v>
      </c>
      <c r="B21" s="272" t="s">
        <v>423</v>
      </c>
      <c r="C21" s="322">
        <v>84818.108030000003</v>
      </c>
      <c r="D21" s="322">
        <v>81777.004310000004</v>
      </c>
    </row>
    <row r="22" spans="1:4" ht="15" customHeight="1">
      <c r="A22" s="279" t="s">
        <v>2</v>
      </c>
      <c r="B22" s="272" t="s">
        <v>424</v>
      </c>
      <c r="C22" s="322">
        <v>34644.566200000001</v>
      </c>
      <c r="D22" s="322">
        <v>29166.198850000001</v>
      </c>
    </row>
    <row r="23" spans="1:4" ht="30" customHeight="1">
      <c r="A23" s="279" t="s">
        <v>3</v>
      </c>
      <c r="B23" s="272" t="s">
        <v>425</v>
      </c>
      <c r="C23" s="322">
        <v>1957.3029100000001</v>
      </c>
      <c r="D23" s="322">
        <v>2019.27559</v>
      </c>
    </row>
    <row r="24" spans="1:4" ht="15" customHeight="1">
      <c r="A24" s="431" t="s">
        <v>681</v>
      </c>
      <c r="B24" s="272" t="s">
        <v>426</v>
      </c>
      <c r="C24" s="322">
        <v>10776.67771</v>
      </c>
      <c r="D24" s="322">
        <v>10591.52987</v>
      </c>
    </row>
    <row r="25" spans="1:4" ht="30" customHeight="1">
      <c r="A25" s="431" t="s">
        <v>682</v>
      </c>
      <c r="B25" s="272" t="s">
        <v>427</v>
      </c>
      <c r="C25" s="322">
        <v>7439.5612099999998</v>
      </c>
      <c r="D25" s="324" t="s">
        <v>24</v>
      </c>
    </row>
    <row r="26" spans="1:4" ht="15" customHeight="1">
      <c r="A26" s="431" t="s">
        <v>683</v>
      </c>
      <c r="B26" s="272" t="s">
        <v>421</v>
      </c>
      <c r="C26" s="322">
        <v>19137.66502</v>
      </c>
      <c r="D26" s="324" t="s">
        <v>24</v>
      </c>
    </row>
    <row r="27" spans="1:4" ht="30" customHeight="1">
      <c r="A27" s="431" t="s">
        <v>684</v>
      </c>
      <c r="B27" s="272" t="s">
        <v>422</v>
      </c>
      <c r="C27" s="323">
        <v>-11698.103810000001</v>
      </c>
      <c r="D27" s="324" t="s">
        <v>24</v>
      </c>
    </row>
    <row r="28" spans="1:4" ht="15" customHeight="1">
      <c r="A28" s="431" t="s">
        <v>685</v>
      </c>
      <c r="B28" s="272" t="s">
        <v>428</v>
      </c>
      <c r="C28" s="322">
        <v>30000</v>
      </c>
      <c r="D28" s="322">
        <v>40000</v>
      </c>
    </row>
    <row r="29" spans="1:4" ht="15" customHeight="1">
      <c r="A29" s="287">
        <v>3</v>
      </c>
      <c r="B29" s="228" t="s">
        <v>429</v>
      </c>
      <c r="C29" s="322">
        <v>246567.09834</v>
      </c>
      <c r="D29" s="322">
        <v>226723.47571999999</v>
      </c>
    </row>
    <row r="30" spans="1:4">
      <c r="A30" s="52"/>
      <c r="B30" s="56"/>
      <c r="C30" s="32"/>
      <c r="D30" s="227"/>
    </row>
    <row r="31" spans="1:4">
      <c r="A31" s="575" t="s">
        <v>552</v>
      </c>
      <c r="B31" s="575"/>
      <c r="C31" s="575"/>
      <c r="D31" s="575"/>
    </row>
    <row r="32" spans="1:4">
      <c r="A32" s="263"/>
      <c r="B32" s="263"/>
      <c r="C32" s="263"/>
      <c r="D32" s="263"/>
    </row>
    <row r="98" spans="1:1">
      <c r="A98" s="155" t="s">
        <v>16</v>
      </c>
    </row>
  </sheetData>
  <sheetProtection selectLockedCells="1" selectUnlockedCells="1"/>
  <mergeCells count="3">
    <mergeCell ref="A4:D4"/>
    <mergeCell ref="A6:D6"/>
    <mergeCell ref="A31:D31"/>
  </mergeCells>
  <pageMargins left="0.78740157480314965" right="0.15748031496062992" top="0.39370078740157483" bottom="0.27559055118110237" header="0.19685039370078741" footer="0.19685039370078741"/>
  <pageSetup paperSize="9" firstPageNumber="0"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sheetPr>
    <tabColor rgb="FFFFFF00"/>
  </sheetPr>
  <dimension ref="A1:D196"/>
  <sheetViews>
    <sheetView workbookViewId="0">
      <selection activeCell="C18" sqref="C18"/>
    </sheetView>
  </sheetViews>
  <sheetFormatPr defaultRowHeight="12.75"/>
  <cols>
    <col min="1" max="1" width="5.25" style="1" customWidth="1"/>
    <col min="2" max="2" width="22.625" style="1" customWidth="1"/>
    <col min="3" max="16384" width="9" style="1"/>
  </cols>
  <sheetData>
    <row r="1" spans="1:4" ht="22.5" customHeight="1">
      <c r="A1" s="38" t="s">
        <v>767</v>
      </c>
      <c r="B1" s="38"/>
      <c r="C1" s="38"/>
      <c r="D1" s="38"/>
    </row>
    <row r="2" spans="1:4" ht="6.75" customHeight="1">
      <c r="A2" s="91"/>
      <c r="B2" s="41"/>
      <c r="C2" s="41"/>
      <c r="D2" s="41"/>
    </row>
    <row r="3" spans="1:4" ht="41.25" customHeight="1">
      <c r="A3" s="529" t="s">
        <v>768</v>
      </c>
      <c r="B3" s="529"/>
      <c r="C3" s="529"/>
      <c r="D3" s="529"/>
    </row>
    <row r="4" spans="1:4" ht="21" customHeight="1">
      <c r="A4" s="38"/>
      <c r="B4" s="38"/>
      <c r="C4" s="38"/>
      <c r="D4" s="71" t="s">
        <v>19</v>
      </c>
    </row>
    <row r="5" spans="1:4" ht="15" customHeight="1">
      <c r="A5" s="37" t="s">
        <v>124</v>
      </c>
      <c r="B5" s="78" t="s">
        <v>20</v>
      </c>
      <c r="C5" s="359" t="s">
        <v>629</v>
      </c>
      <c r="D5" s="359" t="s">
        <v>639</v>
      </c>
    </row>
    <row r="6" spans="1:4" ht="15" customHeight="1">
      <c r="A6" s="37">
        <v>1</v>
      </c>
      <c r="B6" s="183">
        <v>2</v>
      </c>
      <c r="C6" s="230">
        <v>3</v>
      </c>
      <c r="D6" s="230">
        <v>4</v>
      </c>
    </row>
    <row r="7" spans="1:4" ht="15" customHeight="1">
      <c r="A7" s="146">
        <v>1</v>
      </c>
      <c r="B7" s="101" t="s">
        <v>430</v>
      </c>
      <c r="C7" s="482">
        <v>1665</v>
      </c>
      <c r="D7" s="482">
        <v>602</v>
      </c>
    </row>
    <row r="8" spans="1:4" ht="15" customHeight="1">
      <c r="A8" s="481">
        <v>2</v>
      </c>
      <c r="B8" s="101" t="s">
        <v>242</v>
      </c>
      <c r="C8" s="482">
        <v>33112</v>
      </c>
      <c r="D8" s="482">
        <v>39265</v>
      </c>
    </row>
    <row r="9" spans="1:4" ht="15" customHeight="1">
      <c r="A9" s="146">
        <v>3</v>
      </c>
      <c r="B9" s="102" t="s">
        <v>129</v>
      </c>
      <c r="C9" s="482">
        <v>34777</v>
      </c>
      <c r="D9" s="482">
        <v>39867</v>
      </c>
    </row>
    <row r="10" spans="1:4">
      <c r="C10" s="58"/>
      <c r="D10" s="58"/>
    </row>
    <row r="101" spans="1:1">
      <c r="A101" s="151" t="s">
        <v>16</v>
      </c>
    </row>
    <row r="196" spans="4:4">
      <c r="D196" s="54"/>
    </row>
  </sheetData>
  <sheetProtection selectLockedCells="1" selectUnlockedCells="1"/>
  <mergeCells count="1">
    <mergeCell ref="A3:D3"/>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sheetPr>
    <tabColor rgb="FFFFFF00"/>
  </sheetPr>
  <dimension ref="A1:E101"/>
  <sheetViews>
    <sheetView workbookViewId="0">
      <selection activeCell="D6" sqref="D6"/>
    </sheetView>
  </sheetViews>
  <sheetFormatPr defaultColWidth="10.75" defaultRowHeight="13.5"/>
  <cols>
    <col min="1" max="1" width="5.25" style="149" customWidth="1"/>
    <col min="2" max="2" width="32.875" style="149" customWidth="1"/>
    <col min="3" max="3" width="10.75" style="149"/>
    <col min="4" max="4" width="10.75" style="159"/>
    <col min="5" max="16384" width="10.75" style="149"/>
  </cols>
  <sheetData>
    <row r="1" spans="1:5">
      <c r="A1" s="54"/>
      <c r="B1" s="54"/>
      <c r="C1" s="54"/>
      <c r="D1" s="54"/>
      <c r="E1" s="54"/>
    </row>
    <row r="2" spans="1:5">
      <c r="A2" s="54" t="s">
        <v>769</v>
      </c>
      <c r="B2" s="158"/>
      <c r="C2" s="158"/>
      <c r="D2" s="158"/>
      <c r="E2" s="158"/>
    </row>
    <row r="3" spans="1:5">
      <c r="A3" s="158"/>
      <c r="B3" s="158"/>
      <c r="C3" s="158"/>
      <c r="D3" s="158"/>
      <c r="E3" s="51" t="s">
        <v>19</v>
      </c>
    </row>
    <row r="4" spans="1:5" ht="15" customHeight="1">
      <c r="A4" s="75" t="s">
        <v>124</v>
      </c>
      <c r="B4" s="75" t="s">
        <v>20</v>
      </c>
      <c r="C4" s="75" t="s">
        <v>21</v>
      </c>
      <c r="D4" s="360" t="s">
        <v>629</v>
      </c>
      <c r="E4" s="360" t="s">
        <v>639</v>
      </c>
    </row>
    <row r="5" spans="1:5" ht="15" customHeight="1">
      <c r="A5" s="75">
        <v>1</v>
      </c>
      <c r="B5" s="75">
        <v>2</v>
      </c>
      <c r="C5" s="75">
        <v>3</v>
      </c>
      <c r="D5" s="75">
        <v>4</v>
      </c>
      <c r="E5" s="75">
        <v>5</v>
      </c>
    </row>
    <row r="6" spans="1:5" ht="15" customHeight="1">
      <c r="A6" s="76">
        <v>1</v>
      </c>
      <c r="B6" s="77" t="s">
        <v>431</v>
      </c>
      <c r="C6" s="77"/>
      <c r="D6" s="325">
        <v>404946</v>
      </c>
      <c r="E6" s="325">
        <v>490468</v>
      </c>
    </row>
    <row r="7" spans="1:5" ht="15" customHeight="1">
      <c r="A7" s="76">
        <v>2</v>
      </c>
      <c r="B7" s="77" t="s">
        <v>432</v>
      </c>
      <c r="C7" s="77"/>
      <c r="D7" s="325">
        <v>1138</v>
      </c>
      <c r="E7" s="325">
        <v>1134</v>
      </c>
    </row>
    <row r="8" spans="1:5" ht="30" customHeight="1">
      <c r="A8" s="76">
        <v>3</v>
      </c>
      <c r="B8" s="77" t="s">
        <v>433</v>
      </c>
      <c r="C8" s="77"/>
      <c r="D8" s="325">
        <v>-39</v>
      </c>
      <c r="E8" s="257">
        <v>0</v>
      </c>
    </row>
    <row r="9" spans="1:5" ht="32.25" customHeight="1">
      <c r="A9" s="76">
        <v>4</v>
      </c>
      <c r="B9" s="77" t="s">
        <v>434</v>
      </c>
      <c r="C9" s="77"/>
      <c r="D9" s="325">
        <v>406045</v>
      </c>
      <c r="E9" s="325">
        <v>491602</v>
      </c>
    </row>
    <row r="101" spans="1:1">
      <c r="A101" s="155" t="s">
        <v>16</v>
      </c>
    </row>
  </sheetData>
  <sheetProtection selectLockedCells="1" selectUnlockedCells="1"/>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66.xml><?xml version="1.0" encoding="utf-8"?>
<worksheet xmlns="http://schemas.openxmlformats.org/spreadsheetml/2006/main" xmlns:r="http://schemas.openxmlformats.org/officeDocument/2006/relationships">
  <sheetPr>
    <tabColor rgb="FFFFFF00"/>
  </sheetPr>
  <dimension ref="A2:E100"/>
  <sheetViews>
    <sheetView workbookViewId="0">
      <selection activeCell="A3" sqref="A3"/>
    </sheetView>
  </sheetViews>
  <sheetFormatPr defaultColWidth="10.75" defaultRowHeight="13.5"/>
  <cols>
    <col min="1" max="1" width="5.625" style="149" customWidth="1"/>
    <col min="2" max="2" width="18.875" style="149" customWidth="1"/>
    <col min="3" max="3" width="10.75" style="149"/>
    <col min="4" max="4" width="13.875" style="149" customWidth="1"/>
    <col min="5" max="16384" width="10.75" style="149"/>
  </cols>
  <sheetData>
    <row r="2" spans="1:5" ht="17.25" customHeight="1">
      <c r="A2" s="534" t="s">
        <v>770</v>
      </c>
      <c r="B2" s="534"/>
      <c r="C2" s="534"/>
      <c r="D2" s="534"/>
    </row>
    <row r="3" spans="1:5" ht="21.75" customHeight="1">
      <c r="A3" s="215"/>
      <c r="B3" s="215"/>
      <c r="C3" s="215"/>
      <c r="D3" s="43" t="s">
        <v>19</v>
      </c>
      <c r="E3" s="215"/>
    </row>
    <row r="4" spans="1:5" ht="16.5" customHeight="1">
      <c r="A4" s="18" t="s">
        <v>114</v>
      </c>
      <c r="B4" s="18" t="s">
        <v>52</v>
      </c>
      <c r="C4" s="360" t="s">
        <v>629</v>
      </c>
      <c r="D4" s="360" t="s">
        <v>639</v>
      </c>
      <c r="E4" s="215"/>
    </row>
    <row r="5" spans="1:5" ht="15" customHeight="1">
      <c r="A5" s="18">
        <v>1</v>
      </c>
      <c r="B5" s="18">
        <v>2</v>
      </c>
      <c r="C5" s="137">
        <v>3</v>
      </c>
      <c r="D5" s="94">
        <v>4</v>
      </c>
      <c r="E5" s="215"/>
    </row>
    <row r="6" spans="1:5" ht="15" customHeight="1">
      <c r="A6" s="61">
        <v>1</v>
      </c>
      <c r="B6" s="61" t="s">
        <v>435</v>
      </c>
      <c r="C6" s="264">
        <v>406045</v>
      </c>
      <c r="D6" s="264">
        <v>451637</v>
      </c>
      <c r="E6" s="215"/>
    </row>
    <row r="7" spans="1:5" ht="15" customHeight="1">
      <c r="A7" s="61">
        <v>2</v>
      </c>
      <c r="B7" s="61" t="s">
        <v>436</v>
      </c>
      <c r="C7" s="257">
        <v>0</v>
      </c>
      <c r="D7" s="264">
        <v>39965</v>
      </c>
      <c r="E7" s="215"/>
    </row>
    <row r="8" spans="1:5" ht="15" customHeight="1">
      <c r="A8" s="61">
        <v>3</v>
      </c>
      <c r="B8" s="61" t="s">
        <v>136</v>
      </c>
      <c r="C8" s="264">
        <v>406045</v>
      </c>
      <c r="D8" s="264">
        <v>491602</v>
      </c>
      <c r="E8" s="215"/>
    </row>
    <row r="9" spans="1:5">
      <c r="A9" s="215"/>
      <c r="B9" s="215"/>
      <c r="C9" s="215"/>
      <c r="D9" s="215"/>
      <c r="E9" s="215"/>
    </row>
    <row r="100" spans="1:1">
      <c r="A100" s="155" t="s">
        <v>16</v>
      </c>
    </row>
  </sheetData>
  <sheetProtection selectLockedCells="1" selectUnlockedCells="1"/>
  <mergeCells count="1">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67.xml><?xml version="1.0" encoding="utf-8"?>
<worksheet xmlns="http://schemas.openxmlformats.org/spreadsheetml/2006/main" xmlns:r="http://schemas.openxmlformats.org/officeDocument/2006/relationships">
  <sheetPr>
    <tabColor rgb="FFFFFF00"/>
  </sheetPr>
  <dimension ref="A1:F161"/>
  <sheetViews>
    <sheetView workbookViewId="0">
      <selection activeCell="B37" sqref="B37"/>
    </sheetView>
  </sheetViews>
  <sheetFormatPr defaultColWidth="10.75" defaultRowHeight="13.5"/>
  <cols>
    <col min="1" max="1" width="6.5" style="70" customWidth="1"/>
    <col min="2" max="2" width="47.5" style="70" customWidth="1"/>
    <col min="3" max="3" width="11.875" style="70" customWidth="1"/>
    <col min="4" max="4" width="11.625" style="70" customWidth="1"/>
    <col min="5" max="5" width="12.75" style="70" customWidth="1"/>
    <col min="6" max="6" width="14.875" style="70" customWidth="1"/>
    <col min="7" max="16384" width="10.75" style="70"/>
  </cols>
  <sheetData>
    <row r="1" spans="1:6">
      <c r="A1" s="6"/>
      <c r="B1" s="6"/>
      <c r="C1" s="6"/>
      <c r="D1" s="6"/>
      <c r="E1" s="6"/>
      <c r="F1" s="6"/>
    </row>
    <row r="2" spans="1:6" ht="24" customHeight="1">
      <c r="A2" s="576" t="s">
        <v>771</v>
      </c>
      <c r="B2" s="576"/>
      <c r="C2" s="576"/>
      <c r="D2" s="576"/>
      <c r="E2" s="576"/>
      <c r="F2" s="576"/>
    </row>
    <row r="3" spans="1:6">
      <c r="A3" s="6"/>
      <c r="B3" s="6"/>
      <c r="C3" s="6"/>
      <c r="D3" s="6"/>
      <c r="E3" s="6"/>
      <c r="F3" s="6"/>
    </row>
    <row r="4" spans="1:6" ht="12.75" customHeight="1">
      <c r="A4" s="555" t="s">
        <v>772</v>
      </c>
      <c r="B4" s="555"/>
      <c r="C4" s="555"/>
      <c r="D4" s="555"/>
      <c r="E4" s="555"/>
      <c r="F4" s="555"/>
    </row>
    <row r="5" spans="1:6">
      <c r="A5" s="6"/>
      <c r="B5" s="6"/>
      <c r="C5" s="6"/>
      <c r="D5" s="6"/>
      <c r="E5" s="6"/>
      <c r="F5" s="43" t="s">
        <v>19</v>
      </c>
    </row>
    <row r="6" spans="1:6" ht="13.5" customHeight="1">
      <c r="A6" s="543" t="s">
        <v>114</v>
      </c>
      <c r="B6" s="543" t="s">
        <v>52</v>
      </c>
      <c r="C6" s="565" t="s">
        <v>629</v>
      </c>
      <c r="D6" s="566"/>
      <c r="E6" s="567" t="s">
        <v>639</v>
      </c>
      <c r="F6" s="567"/>
    </row>
    <row r="7" spans="1:6" ht="30" customHeight="1">
      <c r="A7" s="543"/>
      <c r="B7" s="543"/>
      <c r="C7" s="280" t="s">
        <v>437</v>
      </c>
      <c r="D7" s="280" t="s">
        <v>438</v>
      </c>
      <c r="E7" s="280" t="s">
        <v>437</v>
      </c>
      <c r="F7" s="280" t="s">
        <v>438</v>
      </c>
    </row>
    <row r="8" spans="1:6">
      <c r="A8" s="280">
        <v>1</v>
      </c>
      <c r="B8" s="280">
        <v>2</v>
      </c>
      <c r="C8" s="280">
        <v>3</v>
      </c>
      <c r="D8" s="280">
        <v>4</v>
      </c>
      <c r="E8" s="280">
        <v>5</v>
      </c>
      <c r="F8" s="280">
        <v>6</v>
      </c>
    </row>
    <row r="9" spans="1:6">
      <c r="A9" s="109"/>
      <c r="B9" s="109" t="s">
        <v>439</v>
      </c>
      <c r="C9" s="328"/>
      <c r="D9" s="328"/>
      <c r="E9" s="326"/>
      <c r="F9" s="109"/>
    </row>
    <row r="10" spans="1:6" ht="15" customHeight="1">
      <c r="A10" s="109">
        <v>1</v>
      </c>
      <c r="B10" s="109" t="s">
        <v>440</v>
      </c>
      <c r="C10" s="169">
        <v>1179334</v>
      </c>
      <c r="D10" s="169">
        <v>1179334</v>
      </c>
      <c r="E10" s="325">
        <v>891438</v>
      </c>
      <c r="F10" s="325">
        <v>891438</v>
      </c>
    </row>
    <row r="11" spans="1:6" ht="15" customHeight="1">
      <c r="A11" s="110" t="s">
        <v>0</v>
      </c>
      <c r="B11" s="109" t="s">
        <v>441</v>
      </c>
      <c r="C11" s="121">
        <v>20529.638760000002</v>
      </c>
      <c r="D11" s="121">
        <v>20529.638760000002</v>
      </c>
      <c r="E11" s="325">
        <v>26418.01599</v>
      </c>
      <c r="F11" s="325">
        <v>26418.01599</v>
      </c>
    </row>
    <row r="12" spans="1:6" ht="30.75" customHeight="1">
      <c r="A12" s="110" t="s">
        <v>1</v>
      </c>
      <c r="B12" s="109" t="s">
        <v>442</v>
      </c>
      <c r="C12" s="121">
        <v>76523.894140000004</v>
      </c>
      <c r="D12" s="121">
        <v>76523.894140000004</v>
      </c>
      <c r="E12" s="325">
        <v>48740</v>
      </c>
      <c r="F12" s="325">
        <v>48740</v>
      </c>
    </row>
    <row r="13" spans="1:6" ht="29.25" customHeight="1">
      <c r="A13" s="110" t="s">
        <v>125</v>
      </c>
      <c r="B13" s="109" t="s">
        <v>443</v>
      </c>
      <c r="C13" s="327">
        <v>0</v>
      </c>
      <c r="D13" s="327">
        <v>0</v>
      </c>
      <c r="E13" s="325">
        <v>21190</v>
      </c>
      <c r="F13" s="325">
        <v>21190</v>
      </c>
    </row>
    <row r="14" spans="1:6" ht="33" customHeight="1">
      <c r="A14" s="110" t="s">
        <v>126</v>
      </c>
      <c r="B14" s="109" t="s">
        <v>444</v>
      </c>
      <c r="C14" s="121">
        <v>1082280.0671900001</v>
      </c>
      <c r="D14" s="121">
        <v>1082280.0671900001</v>
      </c>
      <c r="E14" s="325">
        <v>795090</v>
      </c>
      <c r="F14" s="325">
        <v>795090</v>
      </c>
    </row>
    <row r="15" spans="1:6" ht="15" customHeight="1">
      <c r="A15" s="109">
        <v>2</v>
      </c>
      <c r="B15" s="109" t="s">
        <v>445</v>
      </c>
      <c r="C15" s="325">
        <v>931274</v>
      </c>
      <c r="D15" s="325">
        <v>931274</v>
      </c>
      <c r="E15" s="325">
        <v>1206921</v>
      </c>
      <c r="F15" s="325">
        <v>1206921</v>
      </c>
    </row>
    <row r="16" spans="1:6" ht="15" customHeight="1">
      <c r="A16" s="443" t="s">
        <v>2</v>
      </c>
      <c r="B16" s="109" t="s">
        <v>446</v>
      </c>
      <c r="C16" s="325">
        <v>110608.31928999998</v>
      </c>
      <c r="D16" s="325">
        <v>110608.31928999998</v>
      </c>
      <c r="E16" s="325">
        <v>344128.10188999993</v>
      </c>
      <c r="F16" s="325">
        <v>344128.10188999993</v>
      </c>
    </row>
    <row r="17" spans="1:6" ht="15" customHeight="1">
      <c r="A17" s="443" t="s">
        <v>3</v>
      </c>
      <c r="B17" s="109" t="s">
        <v>447</v>
      </c>
      <c r="C17" s="325">
        <v>13921.782950000006</v>
      </c>
      <c r="D17" s="325">
        <v>13921.782950000006</v>
      </c>
      <c r="E17" s="325">
        <v>40960.610919999897</v>
      </c>
      <c r="F17" s="325">
        <v>40960.610919999897</v>
      </c>
    </row>
    <row r="18" spans="1:6" ht="15" customHeight="1">
      <c r="A18" s="443" t="s">
        <v>133</v>
      </c>
      <c r="B18" s="109" t="s">
        <v>448</v>
      </c>
      <c r="C18" s="325">
        <v>105185.5009</v>
      </c>
      <c r="D18" s="325">
        <v>105185.5009</v>
      </c>
      <c r="E18" s="325">
        <v>89807.678070000053</v>
      </c>
      <c r="F18" s="325">
        <v>89807.678070000053</v>
      </c>
    </row>
    <row r="19" spans="1:6" ht="15" customHeight="1">
      <c r="A19" s="443" t="s">
        <v>135</v>
      </c>
      <c r="B19" s="109" t="s">
        <v>449</v>
      </c>
      <c r="C19" s="325">
        <v>226322.26639000024</v>
      </c>
      <c r="D19" s="325">
        <v>226322.26639000024</v>
      </c>
      <c r="E19" s="325">
        <v>268099.33099999977</v>
      </c>
      <c r="F19" s="325">
        <v>268099.33099999977</v>
      </c>
    </row>
    <row r="20" spans="1:6" ht="15" customHeight="1">
      <c r="A20" s="443" t="s">
        <v>778</v>
      </c>
      <c r="B20" s="109" t="s">
        <v>780</v>
      </c>
      <c r="C20" s="325">
        <v>48887.557769999999</v>
      </c>
      <c r="D20" s="325">
        <v>48887.557769999999</v>
      </c>
      <c r="E20" s="325"/>
      <c r="F20" s="325">
        <v>0</v>
      </c>
    </row>
    <row r="21" spans="1:6" ht="15" customHeight="1">
      <c r="A21" s="443" t="s">
        <v>779</v>
      </c>
      <c r="B21" s="109" t="s">
        <v>177</v>
      </c>
      <c r="C21" s="325">
        <v>426348.51349999022</v>
      </c>
      <c r="D21" s="325">
        <v>426348.51349999022</v>
      </c>
      <c r="E21" s="325">
        <v>463925</v>
      </c>
      <c r="F21" s="325">
        <v>463925</v>
      </c>
    </row>
    <row r="22" spans="1:6" ht="15" customHeight="1">
      <c r="A22" s="110" t="s">
        <v>18</v>
      </c>
      <c r="B22" s="109" t="s">
        <v>452</v>
      </c>
      <c r="C22" s="169">
        <v>9138</v>
      </c>
      <c r="D22" s="169">
        <v>9138</v>
      </c>
      <c r="E22" s="325">
        <v>9826.7354400000004</v>
      </c>
      <c r="F22" s="325">
        <v>9826.7354400000004</v>
      </c>
    </row>
    <row r="23" spans="1:6" ht="29.25" customHeight="1">
      <c r="A23" s="443" t="s">
        <v>118</v>
      </c>
      <c r="B23" s="109" t="s">
        <v>566</v>
      </c>
      <c r="C23" s="325">
        <v>2247</v>
      </c>
      <c r="D23" s="325">
        <v>2247</v>
      </c>
      <c r="E23" s="325">
        <v>4653</v>
      </c>
      <c r="F23" s="325">
        <v>4653</v>
      </c>
    </row>
    <row r="24" spans="1:6" ht="28.5" customHeight="1">
      <c r="A24" s="443" t="s">
        <v>120</v>
      </c>
      <c r="B24" s="109" t="s">
        <v>454</v>
      </c>
      <c r="C24" s="325">
        <v>4089</v>
      </c>
      <c r="D24" s="325">
        <v>4089</v>
      </c>
      <c r="E24" s="325">
        <v>3488</v>
      </c>
      <c r="F24" s="325">
        <v>3488</v>
      </c>
    </row>
    <row r="25" spans="1:6" ht="15" customHeight="1">
      <c r="A25" s="443" t="s">
        <v>180</v>
      </c>
      <c r="B25" s="109" t="s">
        <v>457</v>
      </c>
      <c r="C25" s="325">
        <v>2617</v>
      </c>
      <c r="D25" s="325">
        <v>2617</v>
      </c>
      <c r="E25" s="325">
        <v>1327</v>
      </c>
      <c r="F25" s="325">
        <v>1327</v>
      </c>
    </row>
    <row r="26" spans="1:6" ht="15" customHeight="1">
      <c r="A26" s="443" t="s">
        <v>181</v>
      </c>
      <c r="B26" s="109" t="s">
        <v>458</v>
      </c>
      <c r="C26" s="325">
        <v>185</v>
      </c>
      <c r="D26" s="325">
        <v>185</v>
      </c>
      <c r="E26" s="325">
        <v>359</v>
      </c>
      <c r="F26" s="325">
        <v>359</v>
      </c>
    </row>
    <row r="27" spans="1:6" ht="30" customHeight="1">
      <c r="A27" s="110" t="s">
        <v>191</v>
      </c>
      <c r="B27" s="109" t="s">
        <v>459</v>
      </c>
      <c r="C27" s="325">
        <f>C10+C15+C22</f>
        <v>2119746</v>
      </c>
      <c r="D27" s="325">
        <f>D10+D15+D22</f>
        <v>2119746</v>
      </c>
      <c r="E27" s="325">
        <f>E10+E15+E22</f>
        <v>2108185.73544</v>
      </c>
      <c r="F27" s="325">
        <f>F10+F15+F22</f>
        <v>2108185.73544</v>
      </c>
    </row>
    <row r="28" spans="1:6" ht="15" customHeight="1">
      <c r="A28" s="109" t="s">
        <v>505</v>
      </c>
      <c r="B28" s="109" t="s">
        <v>460</v>
      </c>
      <c r="C28" s="328"/>
      <c r="D28" s="328"/>
      <c r="E28" s="325"/>
      <c r="F28" s="109"/>
    </row>
    <row r="29" spans="1:6" ht="15" customHeight="1">
      <c r="A29" s="109">
        <v>5</v>
      </c>
      <c r="B29" s="109" t="s">
        <v>461</v>
      </c>
      <c r="C29" s="325">
        <v>3</v>
      </c>
      <c r="D29" s="325">
        <v>3</v>
      </c>
      <c r="E29" s="325">
        <v>20</v>
      </c>
      <c r="F29" s="325">
        <v>20</v>
      </c>
    </row>
    <row r="30" spans="1:6" ht="15" customHeight="1">
      <c r="A30" s="443" t="s">
        <v>264</v>
      </c>
      <c r="B30" s="109" t="s">
        <v>463</v>
      </c>
      <c r="C30" s="325">
        <v>3</v>
      </c>
      <c r="D30" s="325">
        <v>3</v>
      </c>
      <c r="E30" s="325">
        <v>20</v>
      </c>
      <c r="F30" s="325">
        <v>20</v>
      </c>
    </row>
    <row r="31" spans="1:6" ht="15" customHeight="1">
      <c r="A31" s="109">
        <v>6</v>
      </c>
      <c r="B31" s="109" t="s">
        <v>395</v>
      </c>
      <c r="C31" s="325">
        <v>1895621</v>
      </c>
      <c r="D31" s="325">
        <v>1895621</v>
      </c>
      <c r="E31" s="325">
        <v>1870628.7220300001</v>
      </c>
      <c r="F31" s="325">
        <v>1870628.7220300001</v>
      </c>
    </row>
    <row r="32" spans="1:6" ht="15" customHeight="1">
      <c r="A32" s="110" t="s">
        <v>266</v>
      </c>
      <c r="B32" s="109" t="s">
        <v>465</v>
      </c>
      <c r="C32" s="325">
        <v>317</v>
      </c>
      <c r="D32" s="325">
        <v>317</v>
      </c>
      <c r="E32" s="325">
        <v>64</v>
      </c>
      <c r="F32" s="325">
        <v>64</v>
      </c>
    </row>
    <row r="33" spans="1:6" ht="15" customHeight="1">
      <c r="A33" s="110" t="s">
        <v>267</v>
      </c>
      <c r="B33" s="109" t="s">
        <v>466</v>
      </c>
      <c r="C33" s="325">
        <v>161396</v>
      </c>
      <c r="D33" s="325">
        <v>161396</v>
      </c>
      <c r="E33" s="325">
        <v>230559.72203</v>
      </c>
      <c r="F33" s="325">
        <v>230559.72203</v>
      </c>
    </row>
    <row r="34" spans="1:6" ht="15" customHeight="1">
      <c r="A34" s="110" t="s">
        <v>268</v>
      </c>
      <c r="B34" s="109" t="s">
        <v>467</v>
      </c>
      <c r="C34" s="325">
        <v>1733908</v>
      </c>
      <c r="D34" s="325">
        <v>1733908</v>
      </c>
      <c r="E34" s="325">
        <v>1640005</v>
      </c>
      <c r="F34" s="325">
        <v>1640005</v>
      </c>
    </row>
    <row r="35" spans="1:6" ht="15" customHeight="1">
      <c r="A35" s="109">
        <v>7</v>
      </c>
      <c r="B35" s="109" t="s">
        <v>468</v>
      </c>
      <c r="C35" s="325">
        <v>18179</v>
      </c>
      <c r="D35" s="325">
        <v>18179</v>
      </c>
      <c r="E35" s="325">
        <v>22238.662510000002</v>
      </c>
      <c r="F35" s="325">
        <v>22238.662510000002</v>
      </c>
    </row>
    <row r="36" spans="1:6" ht="32.25" customHeight="1">
      <c r="A36" s="443" t="s">
        <v>462</v>
      </c>
      <c r="B36" s="109" t="s">
        <v>469</v>
      </c>
      <c r="C36" s="325">
        <v>9841</v>
      </c>
      <c r="D36" s="325">
        <v>9841</v>
      </c>
      <c r="E36" s="325">
        <v>9179.5388500000008</v>
      </c>
      <c r="F36" s="325">
        <v>9179.5388500000008</v>
      </c>
    </row>
    <row r="37" spans="1:6" ht="33.75" customHeight="1">
      <c r="A37" s="443" t="s">
        <v>464</v>
      </c>
      <c r="B37" s="109" t="s">
        <v>470</v>
      </c>
      <c r="C37" s="325">
        <v>892</v>
      </c>
      <c r="D37" s="325">
        <v>892</v>
      </c>
      <c r="E37" s="325">
        <v>64.192089999999993</v>
      </c>
      <c r="F37" s="325">
        <v>64.192089999999993</v>
      </c>
    </row>
    <row r="38" spans="1:6" ht="15" customHeight="1">
      <c r="A38" s="443" t="s">
        <v>781</v>
      </c>
      <c r="B38" s="109" t="s">
        <v>471</v>
      </c>
      <c r="C38" s="325">
        <v>7446</v>
      </c>
      <c r="D38" s="325">
        <v>7446</v>
      </c>
      <c r="E38" s="325">
        <v>12994.931570000001</v>
      </c>
      <c r="F38" s="325">
        <v>12994.931570000001</v>
      </c>
    </row>
    <row r="39" spans="1:6" ht="15" customHeight="1">
      <c r="A39" s="109">
        <v>8</v>
      </c>
      <c r="B39" s="109" t="s">
        <v>10</v>
      </c>
      <c r="C39" s="325">
        <v>50425</v>
      </c>
      <c r="D39" s="325">
        <v>50425</v>
      </c>
      <c r="E39" s="325">
        <v>50411</v>
      </c>
      <c r="F39" s="325">
        <v>50411</v>
      </c>
    </row>
    <row r="40" spans="1:6" ht="30" customHeight="1">
      <c r="A40" s="109">
        <v>9</v>
      </c>
      <c r="B40" s="109" t="s">
        <v>472</v>
      </c>
      <c r="C40" s="325">
        <f>C29+C31+C35+C39</f>
        <v>1964228</v>
      </c>
      <c r="D40" s="325">
        <f>D29+D31+D35+D39</f>
        <v>1964228</v>
      </c>
      <c r="E40" s="325">
        <f>E29+E31+E35+E39</f>
        <v>1943298.38454</v>
      </c>
      <c r="F40" s="325">
        <f>F29+F31+F35+F39</f>
        <v>1943298.38454</v>
      </c>
    </row>
    <row r="46" spans="1:6" ht="25.5" customHeight="1"/>
    <row r="47" spans="1:6" ht="15.75" customHeight="1"/>
    <row r="67" spans="1:1">
      <c r="A67" s="152" t="s">
        <v>16</v>
      </c>
    </row>
    <row r="161" spans="4:4">
      <c r="D161" s="215"/>
    </row>
  </sheetData>
  <sheetProtection selectLockedCells="1" selectUnlockedCells="1"/>
  <mergeCells count="6">
    <mergeCell ref="A2:F2"/>
    <mergeCell ref="A4:F4"/>
    <mergeCell ref="A6:A7"/>
    <mergeCell ref="B6:B7"/>
    <mergeCell ref="C6:D6"/>
    <mergeCell ref="E6:F6"/>
  </mergeCells>
  <pageMargins left="0.78740157480314965" right="0.15748031496062992" top="0.78740157480314965" bottom="0.27559055118110237" header="0.15748031496062992" footer="0.19685039370078741"/>
  <pageSetup paperSize="9" scale="80" firstPageNumber="0" orientation="portrait" horizontalDpi="300" verticalDpi="300" r:id="rId1"/>
  <headerFooter alignWithMargins="0"/>
</worksheet>
</file>

<file path=xl/worksheets/sheet68.xml><?xml version="1.0" encoding="utf-8"?>
<worksheet xmlns="http://schemas.openxmlformats.org/spreadsheetml/2006/main" xmlns:r="http://schemas.openxmlformats.org/officeDocument/2006/relationships">
  <sheetPr>
    <tabColor rgb="FFFFFF00"/>
  </sheetPr>
  <dimension ref="A1:G203"/>
  <sheetViews>
    <sheetView workbookViewId="0">
      <selection activeCell="C24" sqref="C24"/>
    </sheetView>
  </sheetViews>
  <sheetFormatPr defaultColWidth="10.75" defaultRowHeight="12.75"/>
  <cols>
    <col min="1" max="1" width="6.25" style="1" customWidth="1"/>
    <col min="2" max="2" width="45.625" style="1" customWidth="1"/>
    <col min="3" max="3" width="14.875" style="1" customWidth="1"/>
    <col min="4" max="4" width="13.25" style="1" customWidth="1"/>
    <col min="5" max="5" width="25" style="1" customWidth="1"/>
    <col min="6" max="6" width="18.5" style="1" customWidth="1"/>
    <col min="7" max="16384" width="10.75" style="1"/>
  </cols>
  <sheetData>
    <row r="1" spans="1:7">
      <c r="A1" s="6"/>
      <c r="B1" s="6"/>
      <c r="C1" s="6"/>
      <c r="D1" s="6"/>
      <c r="E1" s="6"/>
      <c r="F1" s="6"/>
    </row>
    <row r="2" spans="1:7" ht="32.25" customHeight="1">
      <c r="A2" s="577" t="s">
        <v>773</v>
      </c>
      <c r="B2" s="577"/>
      <c r="C2" s="577"/>
      <c r="D2" s="577"/>
      <c r="E2" s="577"/>
      <c r="F2" s="577"/>
    </row>
    <row r="3" spans="1:7">
      <c r="A3" s="6"/>
      <c r="B3" s="6"/>
      <c r="C3" s="6"/>
      <c r="D3" s="6"/>
      <c r="E3" s="6"/>
      <c r="F3" s="6"/>
    </row>
    <row r="4" spans="1:7" ht="12.75" customHeight="1">
      <c r="A4" s="539" t="s">
        <v>774</v>
      </c>
      <c r="B4" s="539"/>
      <c r="C4" s="539"/>
      <c r="D4" s="539"/>
      <c r="E4" s="539"/>
      <c r="F4" s="539"/>
    </row>
    <row r="5" spans="1:7">
      <c r="A5" s="6"/>
      <c r="B5" s="6"/>
      <c r="C5" s="6"/>
      <c r="D5" s="6"/>
      <c r="E5" s="6"/>
      <c r="F5" s="27" t="s">
        <v>19</v>
      </c>
    </row>
    <row r="6" spans="1:7" ht="42" customHeight="1">
      <c r="A6" s="543" t="s">
        <v>114</v>
      </c>
      <c r="B6" s="543" t="s">
        <v>52</v>
      </c>
      <c r="C6" s="543" t="s">
        <v>473</v>
      </c>
      <c r="D6" s="543" t="s">
        <v>474</v>
      </c>
      <c r="E6" s="543"/>
      <c r="F6" s="543" t="s">
        <v>136</v>
      </c>
      <c r="G6" s="6"/>
    </row>
    <row r="7" spans="1:7" ht="66.75" customHeight="1">
      <c r="A7" s="543"/>
      <c r="B7" s="543"/>
      <c r="C7" s="543"/>
      <c r="D7" s="432" t="s">
        <v>475</v>
      </c>
      <c r="E7" s="432" t="s">
        <v>476</v>
      </c>
      <c r="F7" s="543"/>
      <c r="G7" s="6"/>
    </row>
    <row r="8" spans="1:7" ht="15" customHeight="1">
      <c r="A8" s="432">
        <v>1</v>
      </c>
      <c r="B8" s="432">
        <v>2</v>
      </c>
      <c r="C8" s="432">
        <v>3</v>
      </c>
      <c r="D8" s="432">
        <v>5</v>
      </c>
      <c r="E8" s="432">
        <v>6</v>
      </c>
      <c r="F8" s="432">
        <v>8</v>
      </c>
      <c r="G8" s="6"/>
    </row>
    <row r="9" spans="1:7" ht="15" customHeight="1">
      <c r="A9" s="427"/>
      <c r="B9" s="427" t="s">
        <v>274</v>
      </c>
      <c r="C9" s="329"/>
      <c r="D9" s="329"/>
      <c r="E9" s="329"/>
      <c r="F9" s="329"/>
      <c r="G9" s="6"/>
    </row>
    <row r="10" spans="1:7" ht="15" customHeight="1">
      <c r="A10" s="110">
        <v>1</v>
      </c>
      <c r="B10" s="109" t="s">
        <v>4</v>
      </c>
      <c r="C10" s="169">
        <v>1179334</v>
      </c>
      <c r="D10" s="257">
        <v>0</v>
      </c>
      <c r="E10" s="257">
        <v>0</v>
      </c>
      <c r="F10" s="169">
        <v>1179334</v>
      </c>
      <c r="G10" s="6"/>
    </row>
    <row r="11" spans="1:7" ht="15" customHeight="1">
      <c r="A11" s="110">
        <v>2</v>
      </c>
      <c r="B11" s="109" t="s">
        <v>277</v>
      </c>
      <c r="C11" s="257">
        <v>0</v>
      </c>
      <c r="D11" s="325">
        <v>7540</v>
      </c>
      <c r="E11" s="257">
        <v>0</v>
      </c>
      <c r="F11" s="325">
        <v>7540</v>
      </c>
      <c r="G11" s="6"/>
    </row>
    <row r="12" spans="1:7" ht="15" customHeight="1">
      <c r="A12" s="110" t="s">
        <v>18</v>
      </c>
      <c r="B12" s="109" t="s">
        <v>445</v>
      </c>
      <c r="C12" s="169">
        <v>931274</v>
      </c>
      <c r="D12" s="257">
        <v>0</v>
      </c>
      <c r="E12" s="257">
        <v>0</v>
      </c>
      <c r="F12" s="169">
        <v>931274</v>
      </c>
      <c r="G12" s="6"/>
    </row>
    <row r="13" spans="1:7" ht="15" customHeight="1">
      <c r="A13" s="207" t="s">
        <v>118</v>
      </c>
      <c r="B13" s="109" t="s">
        <v>446</v>
      </c>
      <c r="C13" s="169">
        <v>110608.31928999998</v>
      </c>
      <c r="D13" s="257">
        <v>0</v>
      </c>
      <c r="E13" s="257">
        <v>0</v>
      </c>
      <c r="F13" s="169">
        <v>110608.31928999998</v>
      </c>
      <c r="G13" s="6"/>
    </row>
    <row r="14" spans="1:7" ht="15" customHeight="1">
      <c r="A14" s="110" t="s">
        <v>120</v>
      </c>
      <c r="B14" s="109" t="s">
        <v>447</v>
      </c>
      <c r="C14" s="169">
        <v>13921.782950000006</v>
      </c>
      <c r="D14" s="257">
        <v>0</v>
      </c>
      <c r="E14" s="257">
        <v>0</v>
      </c>
      <c r="F14" s="169">
        <v>13921.782950000006</v>
      </c>
      <c r="G14" s="6"/>
    </row>
    <row r="15" spans="1:7" ht="15" customHeight="1">
      <c r="A15" s="110" t="s">
        <v>650</v>
      </c>
      <c r="B15" s="109" t="s">
        <v>448</v>
      </c>
      <c r="C15" s="169">
        <v>105185.5009</v>
      </c>
      <c r="D15" s="257">
        <v>0</v>
      </c>
      <c r="E15" s="257">
        <v>0</v>
      </c>
      <c r="F15" s="169">
        <v>105185.5009</v>
      </c>
      <c r="G15" s="6"/>
    </row>
    <row r="16" spans="1:7" ht="15" customHeight="1">
      <c r="A16" s="443" t="s">
        <v>651</v>
      </c>
      <c r="B16" s="109" t="s">
        <v>449</v>
      </c>
      <c r="C16" s="169">
        <v>226322.26639000024</v>
      </c>
      <c r="D16" s="257">
        <v>0</v>
      </c>
      <c r="E16" s="257">
        <v>0</v>
      </c>
      <c r="F16" s="169">
        <v>226322.26639000024</v>
      </c>
      <c r="G16" s="6"/>
    </row>
    <row r="17" spans="1:7" ht="15" customHeight="1">
      <c r="A17" s="444" t="s">
        <v>686</v>
      </c>
      <c r="B17" s="6" t="s">
        <v>780</v>
      </c>
      <c r="C17" s="169">
        <v>48887.557769999999</v>
      </c>
      <c r="D17" s="257">
        <v>0</v>
      </c>
      <c r="E17" s="257">
        <v>0</v>
      </c>
      <c r="F17" s="169">
        <v>48887.557769999999</v>
      </c>
      <c r="G17" s="6"/>
    </row>
    <row r="18" spans="1:7" ht="15" customHeight="1">
      <c r="A18" s="444" t="s">
        <v>687</v>
      </c>
      <c r="B18" s="109" t="s">
        <v>177</v>
      </c>
      <c r="C18" s="169">
        <v>426348.51349999022</v>
      </c>
      <c r="D18" s="257">
        <v>0</v>
      </c>
      <c r="E18" s="257">
        <v>0</v>
      </c>
      <c r="F18" s="169">
        <v>426348.51349999022</v>
      </c>
      <c r="G18" s="6"/>
    </row>
    <row r="19" spans="1:7" ht="15" customHeight="1">
      <c r="A19" s="443" t="s">
        <v>191</v>
      </c>
      <c r="B19" s="109" t="s">
        <v>452</v>
      </c>
      <c r="C19" s="169">
        <v>9138</v>
      </c>
      <c r="D19" s="257">
        <v>0</v>
      </c>
      <c r="E19" s="257">
        <v>0</v>
      </c>
      <c r="F19" s="169">
        <v>9138</v>
      </c>
      <c r="G19" s="6"/>
    </row>
    <row r="20" spans="1:7" ht="15" customHeight="1">
      <c r="A20" s="444" t="s">
        <v>230</v>
      </c>
      <c r="B20" s="253" t="s">
        <v>566</v>
      </c>
      <c r="C20" s="169">
        <v>2247</v>
      </c>
      <c r="D20" s="257">
        <v>0</v>
      </c>
      <c r="E20" s="257">
        <v>0</v>
      </c>
      <c r="F20" s="169">
        <v>2247</v>
      </c>
      <c r="G20" s="6"/>
    </row>
    <row r="21" spans="1:7" ht="30" customHeight="1">
      <c r="A21" s="444" t="s">
        <v>231</v>
      </c>
      <c r="B21" s="109" t="s">
        <v>454</v>
      </c>
      <c r="C21" s="169">
        <v>4089</v>
      </c>
      <c r="D21" s="257">
        <v>0</v>
      </c>
      <c r="E21" s="257">
        <v>0</v>
      </c>
      <c r="F21" s="169">
        <v>4089</v>
      </c>
      <c r="G21" s="6"/>
    </row>
    <row r="22" spans="1:7" ht="15" customHeight="1">
      <c r="A22" s="444" t="s">
        <v>450</v>
      </c>
      <c r="B22" s="109" t="s">
        <v>457</v>
      </c>
      <c r="C22" s="169">
        <v>2617</v>
      </c>
      <c r="D22" s="257">
        <v>0</v>
      </c>
      <c r="E22" s="257">
        <v>0</v>
      </c>
      <c r="F22" s="169">
        <v>2617</v>
      </c>
      <c r="G22" s="6"/>
    </row>
    <row r="23" spans="1:7" ht="15" customHeight="1">
      <c r="A23" s="443" t="s">
        <v>451</v>
      </c>
      <c r="B23" s="109" t="s">
        <v>458</v>
      </c>
      <c r="C23" s="169">
        <v>185</v>
      </c>
      <c r="D23" s="257">
        <v>0</v>
      </c>
      <c r="E23" s="257">
        <v>0</v>
      </c>
      <c r="F23" s="169">
        <v>185</v>
      </c>
      <c r="G23" s="6"/>
    </row>
    <row r="24" spans="1:7" ht="15" customHeight="1">
      <c r="A24" s="110" t="s">
        <v>196</v>
      </c>
      <c r="B24" s="109" t="s">
        <v>386</v>
      </c>
      <c r="C24" s="325">
        <f>C10+C12+C19</f>
        <v>2119746</v>
      </c>
      <c r="D24" s="325">
        <v>7540</v>
      </c>
      <c r="E24" s="257">
        <v>0</v>
      </c>
      <c r="F24" s="325">
        <f>SUM(C24:D24)</f>
        <v>2127286</v>
      </c>
      <c r="G24" s="6"/>
    </row>
    <row r="25" spans="1:7">
      <c r="A25" s="6"/>
      <c r="B25" s="6"/>
      <c r="C25" s="6"/>
      <c r="D25" s="6"/>
      <c r="E25" s="6"/>
      <c r="F25" s="6"/>
      <c r="G25" s="6"/>
    </row>
    <row r="26" spans="1:7">
      <c r="A26" s="6"/>
      <c r="B26" s="6"/>
      <c r="C26" s="6"/>
      <c r="D26" s="6"/>
      <c r="E26" s="6"/>
      <c r="F26" s="6"/>
      <c r="G26" s="6"/>
    </row>
    <row r="27" spans="1:7">
      <c r="A27" s="6"/>
      <c r="B27" s="6"/>
      <c r="C27" s="6"/>
      <c r="D27" s="6"/>
      <c r="E27" s="6"/>
      <c r="F27" s="6"/>
      <c r="G27" s="6"/>
    </row>
    <row r="28" spans="1:7">
      <c r="A28" s="6"/>
      <c r="B28" s="6"/>
      <c r="C28" s="6"/>
      <c r="D28" s="6"/>
      <c r="E28" s="6"/>
      <c r="F28" s="6"/>
      <c r="G28" s="6"/>
    </row>
    <row r="29" spans="1:7">
      <c r="A29" s="6"/>
      <c r="B29" s="6"/>
      <c r="C29" s="6"/>
      <c r="D29" s="6"/>
      <c r="E29" s="6"/>
      <c r="F29" s="6"/>
      <c r="G29" s="6"/>
    </row>
    <row r="30" spans="1:7">
      <c r="A30" s="6"/>
      <c r="B30" s="6"/>
      <c r="C30" s="6"/>
      <c r="D30" s="6"/>
      <c r="E30" s="6"/>
      <c r="F30" s="6"/>
      <c r="G30" s="6"/>
    </row>
    <row r="31" spans="1:7">
      <c r="A31" s="6"/>
      <c r="B31" s="6"/>
      <c r="C31" s="6"/>
      <c r="D31" s="6"/>
      <c r="E31" s="6"/>
      <c r="F31" s="6"/>
      <c r="G31" s="6"/>
    </row>
    <row r="32" spans="1:7">
      <c r="A32" s="6"/>
      <c r="B32" s="6"/>
      <c r="C32" s="6"/>
      <c r="D32" s="6"/>
      <c r="E32" s="6"/>
      <c r="F32" s="6"/>
      <c r="G32" s="6"/>
    </row>
    <row r="33" spans="1:7">
      <c r="A33" s="6"/>
      <c r="B33" s="6"/>
      <c r="C33" s="6"/>
      <c r="D33" s="6"/>
      <c r="E33" s="6"/>
      <c r="F33" s="6"/>
      <c r="G33" s="6"/>
    </row>
    <row r="34" spans="1:7">
      <c r="A34" s="6"/>
      <c r="B34" s="6"/>
      <c r="C34" s="6"/>
      <c r="D34" s="6"/>
      <c r="E34" s="6"/>
      <c r="F34" s="6"/>
      <c r="G34" s="6"/>
    </row>
    <row r="35" spans="1:7">
      <c r="A35" s="6"/>
      <c r="B35" s="6"/>
      <c r="C35" s="6"/>
      <c r="D35" s="6"/>
      <c r="E35" s="6"/>
      <c r="F35" s="6"/>
      <c r="G35" s="6"/>
    </row>
    <row r="36" spans="1:7" ht="44.25" customHeight="1">
      <c r="A36" s="6"/>
      <c r="B36" s="6"/>
      <c r="C36" s="6"/>
      <c r="D36" s="6"/>
      <c r="E36" s="6"/>
      <c r="F36" s="6"/>
      <c r="G36" s="6"/>
    </row>
    <row r="37" spans="1:7">
      <c r="A37" s="6"/>
      <c r="B37" s="6"/>
      <c r="C37" s="6"/>
      <c r="D37" s="6"/>
      <c r="E37" s="6"/>
      <c r="F37" s="6"/>
      <c r="G37" s="6"/>
    </row>
    <row r="38" spans="1:7">
      <c r="A38" s="6"/>
      <c r="B38" s="6"/>
      <c r="C38" s="6"/>
      <c r="D38" s="6"/>
      <c r="E38" s="6"/>
      <c r="F38" s="6"/>
      <c r="G38" s="6"/>
    </row>
    <row r="39" spans="1:7">
      <c r="A39" s="6"/>
      <c r="B39" s="6"/>
      <c r="C39" s="6"/>
      <c r="D39" s="6"/>
      <c r="E39" s="6"/>
      <c r="F39" s="6"/>
      <c r="G39" s="6"/>
    </row>
    <row r="108" spans="1:1">
      <c r="A108" s="151" t="s">
        <v>16</v>
      </c>
    </row>
    <row r="203" spans="4:4">
      <c r="D203" s="54"/>
    </row>
  </sheetData>
  <sheetProtection selectLockedCells="1" selectUnlockedCells="1"/>
  <mergeCells count="7">
    <mergeCell ref="A2:F2"/>
    <mergeCell ref="A4:F4"/>
    <mergeCell ref="A6:A7"/>
    <mergeCell ref="B6:B7"/>
    <mergeCell ref="C6:C7"/>
    <mergeCell ref="D6:E6"/>
    <mergeCell ref="F6:F7"/>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69.xml><?xml version="1.0" encoding="utf-8"?>
<worksheet xmlns="http://schemas.openxmlformats.org/spreadsheetml/2006/main" xmlns:r="http://schemas.openxmlformats.org/officeDocument/2006/relationships">
  <sheetPr>
    <tabColor rgb="FFFFFF00"/>
  </sheetPr>
  <dimension ref="A3:H98"/>
  <sheetViews>
    <sheetView workbookViewId="0">
      <selection activeCell="A13" sqref="A13:A17"/>
    </sheetView>
  </sheetViews>
  <sheetFormatPr defaultColWidth="10.75" defaultRowHeight="12.75"/>
  <cols>
    <col min="1" max="1" width="6" style="6" customWidth="1"/>
    <col min="2" max="2" width="44.5" style="6" customWidth="1"/>
    <col min="3" max="3" width="14.5" style="6" customWidth="1"/>
    <col min="4" max="4" width="13.75" style="6" customWidth="1"/>
    <col min="5" max="5" width="23" style="6" customWidth="1"/>
    <col min="6" max="6" width="13.875" style="6" customWidth="1"/>
    <col min="7" max="16384" width="10.75" style="6"/>
  </cols>
  <sheetData>
    <row r="3" spans="1:6" ht="12.75" customHeight="1">
      <c r="A3" s="555" t="s">
        <v>775</v>
      </c>
      <c r="B3" s="555"/>
      <c r="C3" s="555"/>
      <c r="D3" s="555"/>
      <c r="E3" s="555"/>
    </row>
    <row r="4" spans="1:6" ht="12.75" customHeight="1">
      <c r="A4" s="20"/>
      <c r="B4" s="20"/>
      <c r="C4" s="20"/>
      <c r="D4" s="20"/>
      <c r="E4" s="20"/>
    </row>
    <row r="5" spans="1:6">
      <c r="A5" s="1"/>
      <c r="B5" s="1"/>
      <c r="C5" s="1"/>
      <c r="D5" s="1"/>
      <c r="E5" s="1"/>
      <c r="F5" s="51" t="s">
        <v>19</v>
      </c>
    </row>
    <row r="6" spans="1:6" ht="46.5" customHeight="1">
      <c r="A6" s="543" t="s">
        <v>114</v>
      </c>
      <c r="B6" s="543" t="s">
        <v>52</v>
      </c>
      <c r="C6" s="543" t="s">
        <v>473</v>
      </c>
      <c r="D6" s="543" t="s">
        <v>474</v>
      </c>
      <c r="E6" s="543"/>
      <c r="F6" s="543" t="s">
        <v>136</v>
      </c>
    </row>
    <row r="7" spans="1:6" ht="45" customHeight="1">
      <c r="A7" s="543"/>
      <c r="B7" s="543"/>
      <c r="C7" s="543"/>
      <c r="D7" s="231" t="s">
        <v>475</v>
      </c>
      <c r="E7" s="231" t="s">
        <v>476</v>
      </c>
      <c r="F7" s="543"/>
    </row>
    <row r="8" spans="1:6" ht="15" customHeight="1">
      <c r="A8" s="231">
        <v>1</v>
      </c>
      <c r="B8" s="231">
        <v>2</v>
      </c>
      <c r="C8" s="231">
        <v>3</v>
      </c>
      <c r="D8" s="231">
        <v>4</v>
      </c>
      <c r="E8" s="231">
        <v>5</v>
      </c>
      <c r="F8" s="231">
        <v>6</v>
      </c>
    </row>
    <row r="9" spans="1:6" ht="15" customHeight="1">
      <c r="A9" s="232"/>
      <c r="B9" s="232" t="s">
        <v>274</v>
      </c>
      <c r="C9" s="329"/>
      <c r="D9" s="329"/>
      <c r="E9" s="329"/>
      <c r="F9" s="329"/>
    </row>
    <row r="10" spans="1:6" ht="15" customHeight="1">
      <c r="A10" s="110">
        <v>1</v>
      </c>
      <c r="B10" s="109" t="s">
        <v>4</v>
      </c>
      <c r="C10" s="325">
        <f>F10</f>
        <v>891438</v>
      </c>
      <c r="D10" s="257">
        <v>0</v>
      </c>
      <c r="E10" s="257">
        <v>0</v>
      </c>
      <c r="F10" s="325">
        <v>891438</v>
      </c>
    </row>
    <row r="11" spans="1:6" ht="15" customHeight="1">
      <c r="A11" s="110">
        <v>2</v>
      </c>
      <c r="B11" s="109" t="s">
        <v>277</v>
      </c>
      <c r="C11" s="257">
        <v>0</v>
      </c>
      <c r="D11" s="325">
        <v>3685</v>
      </c>
      <c r="E11" s="257">
        <v>0</v>
      </c>
      <c r="F11" s="325">
        <v>3685</v>
      </c>
    </row>
    <row r="12" spans="1:6" ht="15" customHeight="1">
      <c r="A12" s="110" t="s">
        <v>18</v>
      </c>
      <c r="B12" s="109" t="s">
        <v>445</v>
      </c>
      <c r="C12" s="325">
        <f t="shared" ref="C12:C22" si="0">F12</f>
        <v>1206921</v>
      </c>
      <c r="D12" s="257">
        <v>0</v>
      </c>
      <c r="E12" s="257">
        <v>0</v>
      </c>
      <c r="F12" s="325">
        <v>1206921</v>
      </c>
    </row>
    <row r="13" spans="1:6" ht="15" customHeight="1">
      <c r="A13" s="207" t="s">
        <v>118</v>
      </c>
      <c r="B13" s="109" t="s">
        <v>446</v>
      </c>
      <c r="C13" s="325">
        <f t="shared" si="0"/>
        <v>344128.10188999993</v>
      </c>
      <c r="D13" s="257">
        <v>0</v>
      </c>
      <c r="E13" s="257">
        <v>0</v>
      </c>
      <c r="F13" s="325">
        <v>344128.10188999993</v>
      </c>
    </row>
    <row r="14" spans="1:6" ht="15" customHeight="1">
      <c r="A14" s="110" t="s">
        <v>120</v>
      </c>
      <c r="B14" s="109" t="s">
        <v>447</v>
      </c>
      <c r="C14" s="325">
        <f t="shared" si="0"/>
        <v>40960.610919999897</v>
      </c>
      <c r="D14" s="257">
        <v>0</v>
      </c>
      <c r="E14" s="257">
        <v>0</v>
      </c>
      <c r="F14" s="325">
        <v>40960.610919999897</v>
      </c>
    </row>
    <row r="15" spans="1:6" ht="15" customHeight="1">
      <c r="A15" s="110" t="s">
        <v>650</v>
      </c>
      <c r="B15" s="109" t="s">
        <v>448</v>
      </c>
      <c r="C15" s="325">
        <f t="shared" si="0"/>
        <v>89807.678070000053</v>
      </c>
      <c r="D15" s="257">
        <v>0</v>
      </c>
      <c r="E15" s="257">
        <v>0</v>
      </c>
      <c r="F15" s="325">
        <v>89807.678070000053</v>
      </c>
    </row>
    <row r="16" spans="1:6" ht="15" customHeight="1">
      <c r="A16" s="443" t="s">
        <v>651</v>
      </c>
      <c r="B16" s="109" t="s">
        <v>449</v>
      </c>
      <c r="C16" s="325">
        <f t="shared" si="0"/>
        <v>268099.33099999977</v>
      </c>
      <c r="D16" s="257">
        <v>0</v>
      </c>
      <c r="E16" s="257">
        <v>0</v>
      </c>
      <c r="F16" s="325">
        <v>268099.33099999977</v>
      </c>
    </row>
    <row r="17" spans="1:8" ht="15" customHeight="1">
      <c r="A17" s="444" t="s">
        <v>686</v>
      </c>
      <c r="B17" s="109" t="s">
        <v>177</v>
      </c>
      <c r="C17" s="325">
        <f t="shared" si="0"/>
        <v>463925</v>
      </c>
      <c r="D17" s="257">
        <v>0</v>
      </c>
      <c r="E17" s="257">
        <v>0</v>
      </c>
      <c r="F17" s="325">
        <v>463925</v>
      </c>
    </row>
    <row r="18" spans="1:8" ht="15" customHeight="1">
      <c r="A18" s="443" t="s">
        <v>191</v>
      </c>
      <c r="B18" s="109" t="s">
        <v>452</v>
      </c>
      <c r="C18" s="325">
        <f t="shared" si="0"/>
        <v>9826.7354400000004</v>
      </c>
      <c r="D18" s="257">
        <v>0</v>
      </c>
      <c r="E18" s="257">
        <v>0</v>
      </c>
      <c r="F18" s="325">
        <v>9826.7354400000004</v>
      </c>
    </row>
    <row r="19" spans="1:8" ht="15" customHeight="1">
      <c r="A19" s="444" t="s">
        <v>230</v>
      </c>
      <c r="B19" s="253" t="s">
        <v>566</v>
      </c>
      <c r="C19" s="325">
        <f t="shared" si="0"/>
        <v>4653</v>
      </c>
      <c r="D19" s="257">
        <v>0</v>
      </c>
      <c r="E19" s="257">
        <v>0</v>
      </c>
      <c r="F19" s="325">
        <v>4653</v>
      </c>
    </row>
    <row r="20" spans="1:8" ht="30" customHeight="1">
      <c r="A20" s="444" t="s">
        <v>231</v>
      </c>
      <c r="B20" s="109" t="s">
        <v>454</v>
      </c>
      <c r="C20" s="325">
        <f t="shared" si="0"/>
        <v>3488</v>
      </c>
      <c r="D20" s="257">
        <v>0</v>
      </c>
      <c r="E20" s="257">
        <v>0</v>
      </c>
      <c r="F20" s="325">
        <v>3488</v>
      </c>
    </row>
    <row r="21" spans="1:8" ht="15" customHeight="1">
      <c r="A21" s="444" t="s">
        <v>450</v>
      </c>
      <c r="B21" s="109" t="s">
        <v>457</v>
      </c>
      <c r="C21" s="325">
        <f t="shared" si="0"/>
        <v>1327</v>
      </c>
      <c r="D21" s="257">
        <v>0</v>
      </c>
      <c r="E21" s="257">
        <v>0</v>
      </c>
      <c r="F21" s="325">
        <v>1327</v>
      </c>
    </row>
    <row r="22" spans="1:8" ht="15" customHeight="1">
      <c r="A22" s="443" t="s">
        <v>451</v>
      </c>
      <c r="B22" s="109" t="s">
        <v>458</v>
      </c>
      <c r="C22" s="325">
        <f t="shared" si="0"/>
        <v>359</v>
      </c>
      <c r="D22" s="257">
        <v>0</v>
      </c>
      <c r="E22" s="257">
        <v>0</v>
      </c>
      <c r="F22" s="325">
        <v>359</v>
      </c>
    </row>
    <row r="23" spans="1:8" ht="15" customHeight="1">
      <c r="A23" s="110" t="s">
        <v>196</v>
      </c>
      <c r="B23" s="109" t="s">
        <v>386</v>
      </c>
      <c r="C23" s="325">
        <f>C10+C12+C18</f>
        <v>2108185.73544</v>
      </c>
      <c r="D23" s="325">
        <f>D11</f>
        <v>3685</v>
      </c>
      <c r="E23" s="257">
        <v>0</v>
      </c>
      <c r="F23" s="325">
        <f>F10+F11+F12+F18</f>
        <v>2111870.73544</v>
      </c>
    </row>
    <row r="24" spans="1:8">
      <c r="H24" s="6" t="s">
        <v>505</v>
      </c>
    </row>
    <row r="98" spans="1:1">
      <c r="A98" s="152" t="s">
        <v>16</v>
      </c>
    </row>
  </sheetData>
  <sheetProtection selectLockedCells="1" selectUnlockedCells="1"/>
  <mergeCells count="6">
    <mergeCell ref="F6:F7"/>
    <mergeCell ref="A3:E3"/>
    <mergeCell ref="A6:A7"/>
    <mergeCell ref="B6:B7"/>
    <mergeCell ref="C6:C7"/>
    <mergeCell ref="D6:E6"/>
  </mergeCells>
  <printOptions horizontalCentered="1"/>
  <pageMargins left="0.15748031496062992" right="0.15748031496062992" top="0.78740157480314965" bottom="0.27559055118110237" header="0.15748031496062992" footer="0.1968503937007874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1:H187"/>
  <sheetViews>
    <sheetView workbookViewId="0">
      <selection activeCell="A15" sqref="A15:A19"/>
    </sheetView>
  </sheetViews>
  <sheetFormatPr defaultRowHeight="12.75"/>
  <cols>
    <col min="1" max="1" width="63.625" style="6" customWidth="1"/>
    <col min="2" max="2" width="8.25" style="6" customWidth="1"/>
    <col min="3" max="5" width="10.75" style="6" customWidth="1"/>
    <col min="6" max="6" width="12.25" style="6" customWidth="1"/>
    <col min="7" max="7" width="10.875" style="6" bestFit="1" customWidth="1"/>
    <col min="8" max="8" width="10.75" style="6" customWidth="1"/>
    <col min="9" max="16384" width="9" style="6"/>
  </cols>
  <sheetData>
    <row r="1" spans="1:8" ht="19.5" customHeight="1">
      <c r="A1" s="23"/>
      <c r="B1" s="502" t="s">
        <v>691</v>
      </c>
      <c r="C1" s="502"/>
      <c r="D1" s="502"/>
      <c r="E1" s="502"/>
      <c r="F1" s="502"/>
      <c r="G1" s="502"/>
      <c r="H1" s="502"/>
    </row>
    <row r="2" spans="1:8">
      <c r="A2" s="504"/>
      <c r="B2" s="504"/>
      <c r="C2" s="504"/>
      <c r="D2" s="504"/>
      <c r="E2" s="504"/>
      <c r="F2" s="504"/>
      <c r="G2" s="23"/>
      <c r="H2" s="24"/>
    </row>
    <row r="3" spans="1:8">
      <c r="A3" s="13"/>
      <c r="B3" s="25"/>
      <c r="C3" s="26"/>
      <c r="D3" s="26"/>
      <c r="E3" s="13"/>
      <c r="F3" s="13"/>
      <c r="G3" s="13"/>
      <c r="H3" s="27" t="s">
        <v>19</v>
      </c>
    </row>
    <row r="4" spans="1:8" ht="18.75" customHeight="1">
      <c r="A4" s="510" t="s">
        <v>20</v>
      </c>
      <c r="B4" s="510" t="s">
        <v>21</v>
      </c>
      <c r="C4" s="507" t="s">
        <v>71</v>
      </c>
      <c r="D4" s="508"/>
      <c r="E4" s="508"/>
      <c r="F4" s="508"/>
      <c r="G4" s="509"/>
      <c r="H4" s="510" t="s">
        <v>72</v>
      </c>
    </row>
    <row r="5" spans="1:8" ht="63.75" customHeight="1">
      <c r="A5" s="511"/>
      <c r="B5" s="511"/>
      <c r="C5" s="94" t="s">
        <v>73</v>
      </c>
      <c r="D5" s="94" t="s">
        <v>74</v>
      </c>
      <c r="E5" s="94" t="s">
        <v>75</v>
      </c>
      <c r="F5" s="94" t="s">
        <v>76</v>
      </c>
      <c r="G5" s="94" t="s">
        <v>77</v>
      </c>
      <c r="H5" s="511"/>
    </row>
    <row r="6" spans="1:8" ht="15" customHeight="1">
      <c r="A6" s="94">
        <v>1</v>
      </c>
      <c r="B6" s="94">
        <v>2</v>
      </c>
      <c r="C6" s="94">
        <v>3</v>
      </c>
      <c r="D6" s="94">
        <v>4</v>
      </c>
      <c r="E6" s="94">
        <v>5</v>
      </c>
      <c r="F6" s="94">
        <v>6</v>
      </c>
      <c r="G6" s="94">
        <v>7</v>
      </c>
      <c r="H6" s="94">
        <v>8</v>
      </c>
    </row>
    <row r="7" spans="1:8" ht="15" customHeight="1">
      <c r="A7" s="351" t="s">
        <v>637</v>
      </c>
      <c r="B7" s="94"/>
      <c r="C7" s="290">
        <v>125560</v>
      </c>
      <c r="D7" s="118">
        <v>41</v>
      </c>
      <c r="E7" s="290">
        <v>32174</v>
      </c>
      <c r="F7" s="290">
        <v>29613</v>
      </c>
      <c r="G7" s="118">
        <v>187388</v>
      </c>
      <c r="H7" s="118">
        <v>187388</v>
      </c>
    </row>
    <row r="8" spans="1:8" ht="15" customHeight="1">
      <c r="A8" s="104" t="s">
        <v>78</v>
      </c>
      <c r="B8" s="94"/>
      <c r="C8" s="291">
        <v>0</v>
      </c>
      <c r="D8" s="291">
        <v>0</v>
      </c>
      <c r="E8" s="291">
        <v>0</v>
      </c>
      <c r="F8" s="291">
        <v>0</v>
      </c>
      <c r="G8" s="291">
        <v>0</v>
      </c>
      <c r="H8" s="291">
        <v>0</v>
      </c>
    </row>
    <row r="9" spans="1:8" ht="15" customHeight="1">
      <c r="A9" s="351" t="s">
        <v>634</v>
      </c>
      <c r="B9" s="94"/>
      <c r="C9" s="290">
        <v>125560</v>
      </c>
      <c r="D9" s="118">
        <v>41</v>
      </c>
      <c r="E9" s="290">
        <v>32174</v>
      </c>
      <c r="F9" s="290">
        <v>29613</v>
      </c>
      <c r="G9" s="118">
        <v>187388</v>
      </c>
      <c r="H9" s="118">
        <v>187388</v>
      </c>
    </row>
    <row r="10" spans="1:8" ht="15" customHeight="1">
      <c r="A10" s="104" t="s">
        <v>79</v>
      </c>
      <c r="B10" s="94"/>
      <c r="C10" s="289">
        <v>0</v>
      </c>
      <c r="D10" s="289">
        <v>0</v>
      </c>
      <c r="E10" s="265">
        <v>447</v>
      </c>
      <c r="F10" s="290">
        <v>10467</v>
      </c>
      <c r="G10" s="290">
        <v>10914</v>
      </c>
      <c r="H10" s="290">
        <v>10914</v>
      </c>
    </row>
    <row r="11" spans="1:8" ht="15" customHeight="1">
      <c r="A11" s="104" t="s">
        <v>555</v>
      </c>
      <c r="B11" s="94"/>
      <c r="C11" s="291">
        <v>0</v>
      </c>
      <c r="D11" s="291">
        <v>0</v>
      </c>
      <c r="E11" s="265">
        <v>447</v>
      </c>
      <c r="F11" s="105">
        <v>-447</v>
      </c>
      <c r="G11" s="291">
        <v>0</v>
      </c>
      <c r="H11" s="291">
        <v>0</v>
      </c>
    </row>
    <row r="12" spans="1:8" ht="15" customHeight="1">
      <c r="A12" s="104" t="s">
        <v>556</v>
      </c>
      <c r="B12" s="94"/>
      <c r="C12" s="291">
        <v>0</v>
      </c>
      <c r="D12" s="291">
        <v>0</v>
      </c>
      <c r="E12" s="291">
        <v>0</v>
      </c>
      <c r="F12" s="290">
        <v>10914</v>
      </c>
      <c r="G12" s="290">
        <v>10914</v>
      </c>
      <c r="H12" s="290">
        <v>10914</v>
      </c>
    </row>
    <row r="13" spans="1:8" ht="15" customHeight="1">
      <c r="A13" s="351" t="s">
        <v>638</v>
      </c>
      <c r="B13" s="94"/>
      <c r="C13" s="290">
        <v>125560</v>
      </c>
      <c r="D13" s="265">
        <v>41</v>
      </c>
      <c r="E13" s="290">
        <v>32621</v>
      </c>
      <c r="F13" s="290">
        <v>40080</v>
      </c>
      <c r="G13" s="290">
        <v>198302</v>
      </c>
      <c r="H13" s="290">
        <v>198302</v>
      </c>
    </row>
    <row r="14" spans="1:8" ht="33" customHeight="1">
      <c r="A14" s="104" t="s">
        <v>78</v>
      </c>
      <c r="B14" s="94"/>
      <c r="C14" s="291">
        <v>0</v>
      </c>
      <c r="D14" s="291">
        <v>0</v>
      </c>
      <c r="E14" s="291">
        <v>0</v>
      </c>
      <c r="F14" s="291">
        <v>0</v>
      </c>
      <c r="G14" s="291">
        <v>0</v>
      </c>
      <c r="H14" s="291">
        <v>0</v>
      </c>
    </row>
    <row r="15" spans="1:8" ht="15" customHeight="1">
      <c r="A15" s="351" t="s">
        <v>635</v>
      </c>
      <c r="B15" s="94"/>
      <c r="C15" s="290">
        <v>125560</v>
      </c>
      <c r="D15" s="333">
        <v>41</v>
      </c>
      <c r="E15" s="290">
        <v>32621</v>
      </c>
      <c r="F15" s="290">
        <v>40080</v>
      </c>
      <c r="G15" s="290">
        <v>198302</v>
      </c>
      <c r="H15" s="290">
        <v>198302</v>
      </c>
    </row>
    <row r="16" spans="1:8" ht="15" customHeight="1">
      <c r="A16" s="212" t="s">
        <v>492</v>
      </c>
      <c r="B16" s="94"/>
      <c r="C16" s="291">
        <v>0</v>
      </c>
      <c r="D16" s="291">
        <v>0</v>
      </c>
      <c r="E16" s="290">
        <v>5504</v>
      </c>
      <c r="F16" s="290">
        <f>SUM(F17:F18)</f>
        <v>5116</v>
      </c>
      <c r="G16" s="290">
        <f>G18</f>
        <v>10620</v>
      </c>
      <c r="H16" s="290">
        <f>G16</f>
        <v>10620</v>
      </c>
    </row>
    <row r="17" spans="1:8" ht="15" customHeight="1">
      <c r="A17" s="472" t="s">
        <v>555</v>
      </c>
      <c r="B17" s="94"/>
      <c r="C17" s="291">
        <v>0</v>
      </c>
      <c r="D17" s="291">
        <v>0</v>
      </c>
      <c r="E17" s="290">
        <v>5504</v>
      </c>
      <c r="F17" s="105">
        <v>-5504</v>
      </c>
      <c r="G17" s="291">
        <v>0</v>
      </c>
      <c r="H17" s="291">
        <v>0</v>
      </c>
    </row>
    <row r="18" spans="1:8" ht="15" customHeight="1">
      <c r="A18" s="265" t="s">
        <v>556</v>
      </c>
      <c r="B18" s="269"/>
      <c r="C18" s="291">
        <v>0</v>
      </c>
      <c r="D18" s="291">
        <v>0</v>
      </c>
      <c r="E18" s="291">
        <v>0</v>
      </c>
      <c r="F18" s="290">
        <v>10620</v>
      </c>
      <c r="G18" s="290">
        <v>10620</v>
      </c>
      <c r="H18" s="291">
        <v>0</v>
      </c>
    </row>
    <row r="19" spans="1:8" ht="15" customHeight="1">
      <c r="A19" s="351" t="s">
        <v>636</v>
      </c>
      <c r="B19" s="269"/>
      <c r="C19" s="290">
        <v>125560</v>
      </c>
      <c r="D19" s="333">
        <v>41</v>
      </c>
      <c r="E19" s="290">
        <f>E15+E16</f>
        <v>38125</v>
      </c>
      <c r="F19" s="290">
        <f t="shared" ref="F19:G19" si="0">F15+F16</f>
        <v>45196</v>
      </c>
      <c r="G19" s="290">
        <f t="shared" si="0"/>
        <v>208922</v>
      </c>
      <c r="H19" s="290">
        <f>H15+H16</f>
        <v>208922</v>
      </c>
    </row>
    <row r="20" spans="1:8">
      <c r="C20" s="10"/>
      <c r="F20" s="30"/>
      <c r="G20" s="30"/>
      <c r="H20" s="30"/>
    </row>
    <row r="21" spans="1:8" ht="13.5">
      <c r="A21" s="339" t="s">
        <v>48</v>
      </c>
      <c r="B21" s="339"/>
      <c r="C21" s="339"/>
      <c r="D21" s="12"/>
      <c r="E21"/>
      <c r="F21"/>
      <c r="G21" s="505"/>
      <c r="H21" s="505"/>
    </row>
    <row r="22" spans="1:8" ht="13.5" customHeight="1">
      <c r="A22" s="339" t="s">
        <v>609</v>
      </c>
      <c r="B22" s="12"/>
      <c r="C22" s="12"/>
      <c r="D22" s="12"/>
      <c r="E22"/>
      <c r="F22"/>
      <c r="G22" s="31"/>
    </row>
    <row r="23" spans="1:8" ht="13.5" customHeight="1">
      <c r="A23" s="11" t="s">
        <v>690</v>
      </c>
      <c r="B23" s="339"/>
      <c r="C23" s="339" t="s">
        <v>605</v>
      </c>
      <c r="D23" s="12"/>
      <c r="E23"/>
      <c r="F23"/>
      <c r="G23" s="506"/>
      <c r="H23" s="506"/>
    </row>
    <row r="24" spans="1:8" ht="43.5" customHeight="1">
      <c r="A24" s="11" t="s">
        <v>590</v>
      </c>
      <c r="B24" s="339"/>
      <c r="C24" s="339" t="s">
        <v>606</v>
      </c>
      <c r="D24" s="12"/>
      <c r="E24"/>
      <c r="F24"/>
      <c r="G24" s="503"/>
      <c r="H24" s="503"/>
    </row>
    <row r="25" spans="1:8" ht="13.5" customHeight="1">
      <c r="A25" s="339" t="s">
        <v>607</v>
      </c>
      <c r="B25" s="12"/>
      <c r="C25" s="12"/>
      <c r="D25" s="368" t="s">
        <v>505</v>
      </c>
      <c r="E25"/>
    </row>
    <row r="26" spans="1:8" ht="12.75" customHeight="1">
      <c r="A26" s="339" t="s">
        <v>608</v>
      </c>
      <c r="B26" s="12"/>
      <c r="C26" s="12"/>
      <c r="D26" s="12"/>
    </row>
    <row r="94" spans="1:1">
      <c r="A94" s="152" t="s">
        <v>16</v>
      </c>
    </row>
    <row r="187" spans="4:4">
      <c r="D187" s="29"/>
    </row>
  </sheetData>
  <sheetProtection selectLockedCells="1" selectUnlockedCells="1"/>
  <mergeCells count="9">
    <mergeCell ref="B1:H1"/>
    <mergeCell ref="G24:H24"/>
    <mergeCell ref="A2:F2"/>
    <mergeCell ref="G21:H21"/>
    <mergeCell ref="G23:H23"/>
    <mergeCell ref="C4:G4"/>
    <mergeCell ref="H4:H5"/>
    <mergeCell ref="B4:B5"/>
    <mergeCell ref="A4:A5"/>
  </mergeCells>
  <pageMargins left="0.39370078740157483" right="0.15748031496062992" top="0.78740157480314965" bottom="0.27559055118110237" header="0.15748031496062992" footer="0.19685039370078741"/>
  <pageSetup paperSize="9" scale="85" firstPageNumber="0" orientation="landscape"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tabColor rgb="FFFFFF00"/>
  </sheetPr>
  <dimension ref="A2:H180"/>
  <sheetViews>
    <sheetView workbookViewId="0">
      <selection sqref="A1:D12"/>
    </sheetView>
  </sheetViews>
  <sheetFormatPr defaultColWidth="10.75" defaultRowHeight="13.5"/>
  <cols>
    <col min="1" max="1" width="5.125" customWidth="1"/>
    <col min="2" max="2" width="35.125" customWidth="1"/>
    <col min="3" max="3" width="15.125" customWidth="1"/>
    <col min="4" max="4" width="15.625" customWidth="1"/>
    <col min="5" max="6" width="11" customWidth="1"/>
    <col min="7" max="7" width="11.75" customWidth="1"/>
    <col min="8" max="9" width="11" customWidth="1"/>
  </cols>
  <sheetData>
    <row r="2" spans="1:8" ht="24" customHeight="1">
      <c r="A2" s="578" t="s">
        <v>776</v>
      </c>
      <c r="B2" s="578"/>
      <c r="C2" s="578"/>
      <c r="D2" s="578"/>
      <c r="E2" s="421"/>
      <c r="F2" s="421"/>
      <c r="G2" s="421"/>
      <c r="H2" s="421"/>
    </row>
    <row r="3" spans="1:8">
      <c r="A3" s="1"/>
      <c r="B3" s="1"/>
      <c r="C3" s="1"/>
      <c r="D3" s="1"/>
      <c r="E3" s="1"/>
      <c r="F3" s="1"/>
      <c r="G3" s="1"/>
      <c r="H3" s="1"/>
    </row>
    <row r="4" spans="1:8" ht="31.5" customHeight="1">
      <c r="A4" s="530" t="s">
        <v>777</v>
      </c>
      <c r="B4" s="530"/>
      <c r="C4" s="530"/>
      <c r="D4" s="530"/>
      <c r="E4" s="417"/>
      <c r="F4" s="417"/>
      <c r="G4" s="417"/>
      <c r="H4" s="1"/>
    </row>
    <row r="5" spans="1:8">
      <c r="A5" s="1"/>
      <c r="B5" s="1"/>
      <c r="C5" s="1"/>
      <c r="D5" s="51" t="s">
        <v>19</v>
      </c>
      <c r="E5" s="1"/>
      <c r="F5" s="1"/>
      <c r="G5" s="1"/>
      <c r="H5" s="1"/>
    </row>
    <row r="6" spans="1:8" ht="48" customHeight="1">
      <c r="A6" s="37" t="s">
        <v>114</v>
      </c>
      <c r="B6" s="78" t="s">
        <v>52</v>
      </c>
      <c r="C6" s="98" t="s">
        <v>477</v>
      </c>
      <c r="D6" s="98" t="s">
        <v>478</v>
      </c>
    </row>
    <row r="7" spans="1:8" ht="15" customHeight="1">
      <c r="A7" s="37">
        <v>1</v>
      </c>
      <c r="B7" s="78">
        <v>2</v>
      </c>
      <c r="C7" s="98">
        <v>3</v>
      </c>
      <c r="D7" s="98">
        <v>4</v>
      </c>
    </row>
    <row r="8" spans="1:8" ht="15" customHeight="1">
      <c r="A8" s="420">
        <v>1</v>
      </c>
      <c r="B8" s="420" t="s">
        <v>6</v>
      </c>
      <c r="C8" s="118">
        <v>80.099189999999993</v>
      </c>
      <c r="D8" s="118">
        <v>28.469929999999998</v>
      </c>
    </row>
    <row r="9" spans="1:8" ht="15" customHeight="1">
      <c r="A9" s="420">
        <v>2</v>
      </c>
      <c r="B9" s="420" t="s">
        <v>670</v>
      </c>
      <c r="C9" s="118">
        <v>2.1261800000000002</v>
      </c>
      <c r="D9" s="118">
        <v>0.56940000000000002</v>
      </c>
    </row>
    <row r="10" spans="1:8" ht="15" customHeight="1">
      <c r="A10" s="420">
        <v>3</v>
      </c>
      <c r="B10" s="420" t="s">
        <v>32</v>
      </c>
      <c r="C10" s="416">
        <v>668</v>
      </c>
      <c r="D10" s="416">
        <v>13</v>
      </c>
    </row>
    <row r="11" spans="1:8">
      <c r="A11" s="64"/>
      <c r="B11" s="64"/>
      <c r="C11" s="64"/>
      <c r="D11" s="64"/>
      <c r="E11" s="64"/>
    </row>
    <row r="12" spans="1:8" ht="46.5" customHeight="1">
      <c r="A12" s="530" t="s">
        <v>553</v>
      </c>
      <c r="B12" s="530"/>
      <c r="C12" s="530"/>
      <c r="D12" s="530"/>
    </row>
    <row r="13" spans="1:8">
      <c r="A13" s="64"/>
      <c r="B13" s="64"/>
      <c r="C13" s="64"/>
      <c r="D13" s="64"/>
    </row>
    <row r="85" spans="1:1">
      <c r="A85" s="151" t="s">
        <v>16</v>
      </c>
    </row>
    <row r="180" spans="4:4">
      <c r="D180" s="149"/>
    </row>
  </sheetData>
  <sheetProtection selectLockedCells="1" selectUnlockedCells="1"/>
  <mergeCells count="3">
    <mergeCell ref="A12:D12"/>
    <mergeCell ref="A2:D2"/>
    <mergeCell ref="A4:D4"/>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1.xml><?xml version="1.0" encoding="utf-8"?>
<worksheet xmlns="http://schemas.openxmlformats.org/spreadsheetml/2006/main" xmlns:r="http://schemas.openxmlformats.org/officeDocument/2006/relationships">
  <sheetPr>
    <tabColor rgb="FFFFFF00"/>
  </sheetPr>
  <dimension ref="A2:G184"/>
  <sheetViews>
    <sheetView workbookViewId="0">
      <selection sqref="A1:D9"/>
    </sheetView>
  </sheetViews>
  <sheetFormatPr defaultColWidth="10.75" defaultRowHeight="13.5"/>
  <cols>
    <col min="1" max="1" width="7.375" customWidth="1"/>
    <col min="2" max="2" width="33.25" customWidth="1"/>
    <col min="3" max="3" width="14.375" customWidth="1"/>
    <col min="4" max="4" width="15.125" customWidth="1"/>
    <col min="5" max="6" width="11" customWidth="1"/>
    <col min="7" max="7" width="13.25" customWidth="1"/>
    <col min="8" max="8" width="9.375" customWidth="1"/>
    <col min="9" max="9" width="11" customWidth="1"/>
  </cols>
  <sheetData>
    <row r="2" spans="1:7" ht="13.5" customHeight="1">
      <c r="A2" s="530" t="s">
        <v>782</v>
      </c>
      <c r="B2" s="530"/>
      <c r="C2" s="530"/>
      <c r="D2" s="530"/>
      <c r="E2" s="417"/>
      <c r="F2" s="417"/>
      <c r="G2" s="417"/>
    </row>
    <row r="3" spans="1:7" ht="24" customHeight="1">
      <c r="A3" s="64"/>
      <c r="B3" s="64"/>
      <c r="C3" s="64"/>
      <c r="D3" s="71" t="s">
        <v>19</v>
      </c>
      <c r="E3" s="64"/>
      <c r="F3" s="64"/>
      <c r="G3" s="64"/>
    </row>
    <row r="4" spans="1:7" ht="12.75" customHeight="1">
      <c r="A4" s="536" t="s">
        <v>114</v>
      </c>
      <c r="B4" s="537" t="s">
        <v>52</v>
      </c>
      <c r="C4" s="538" t="s">
        <v>477</v>
      </c>
      <c r="D4" s="538" t="s">
        <v>478</v>
      </c>
    </row>
    <row r="5" spans="1:7" ht="42" customHeight="1">
      <c r="A5" s="536"/>
      <c r="B5" s="537"/>
      <c r="C5" s="538"/>
      <c r="D5" s="538"/>
    </row>
    <row r="6" spans="1:7" ht="15" customHeight="1">
      <c r="A6" s="37">
        <v>1</v>
      </c>
      <c r="B6" s="78">
        <v>2</v>
      </c>
      <c r="C6" s="98">
        <v>3</v>
      </c>
      <c r="D6" s="98">
        <v>4</v>
      </c>
    </row>
    <row r="7" spans="1:7" ht="15" customHeight="1">
      <c r="A7" s="53">
        <v>1</v>
      </c>
      <c r="B7" s="140" t="s">
        <v>54</v>
      </c>
      <c r="C7" s="419">
        <v>21</v>
      </c>
      <c r="D7" s="419" t="s">
        <v>24</v>
      </c>
    </row>
    <row r="8" spans="1:7" ht="15" customHeight="1">
      <c r="A8" s="53">
        <v>2</v>
      </c>
      <c r="B8" s="140" t="s">
        <v>55</v>
      </c>
      <c r="C8" s="419">
        <v>93</v>
      </c>
      <c r="D8" s="419">
        <v>18</v>
      </c>
    </row>
    <row r="89" spans="1:1">
      <c r="A89" s="151" t="s">
        <v>16</v>
      </c>
    </row>
    <row r="184" spans="4:4">
      <c r="D184" s="149"/>
    </row>
  </sheetData>
  <sheetProtection selectLockedCells="1" selectUnlockedCells="1"/>
  <mergeCells count="5">
    <mergeCell ref="D4:D5"/>
    <mergeCell ref="A4:A5"/>
    <mergeCell ref="B4:B5"/>
    <mergeCell ref="C4:C5"/>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2.xml><?xml version="1.0" encoding="utf-8"?>
<worksheet xmlns="http://schemas.openxmlformats.org/spreadsheetml/2006/main" xmlns:r="http://schemas.openxmlformats.org/officeDocument/2006/relationships">
  <sheetPr>
    <tabColor rgb="FFFFFF00"/>
  </sheetPr>
  <dimension ref="A2:I189"/>
  <sheetViews>
    <sheetView workbookViewId="0">
      <selection sqref="A1:D8"/>
    </sheetView>
  </sheetViews>
  <sheetFormatPr defaultColWidth="10.75" defaultRowHeight="13.5"/>
  <cols>
    <col min="1" max="1" width="5.875" customWidth="1"/>
    <col min="2" max="2" width="37.625" customWidth="1"/>
    <col min="3" max="3" width="15" customWidth="1"/>
    <col min="4" max="5" width="14.5" customWidth="1"/>
    <col min="6" max="6" width="11" customWidth="1"/>
    <col min="7" max="7" width="11.75" customWidth="1"/>
    <col min="8" max="9" width="11" customWidth="1"/>
  </cols>
  <sheetData>
    <row r="2" spans="1:9" ht="40.5" customHeight="1">
      <c r="A2" s="530" t="s">
        <v>783</v>
      </c>
      <c r="B2" s="530"/>
      <c r="C2" s="530"/>
      <c r="D2" s="530"/>
      <c r="E2" s="418"/>
      <c r="F2" s="418"/>
      <c r="G2" s="418"/>
      <c r="H2" s="418"/>
      <c r="I2" s="418"/>
    </row>
    <row r="3" spans="1:9">
      <c r="D3" s="51" t="s">
        <v>19</v>
      </c>
    </row>
    <row r="4" spans="1:9" ht="51" customHeight="1">
      <c r="A4" s="78" t="s">
        <v>114</v>
      </c>
      <c r="B4" s="98" t="s">
        <v>52</v>
      </c>
      <c r="C4" s="98" t="s">
        <v>477</v>
      </c>
      <c r="D4" s="98" t="s">
        <v>478</v>
      </c>
    </row>
    <row r="5" spans="1:9" ht="18" customHeight="1">
      <c r="A5" s="78">
        <v>1</v>
      </c>
      <c r="B5" s="98">
        <v>2</v>
      </c>
      <c r="C5" s="98">
        <v>3</v>
      </c>
      <c r="D5" s="98">
        <v>4</v>
      </c>
    </row>
    <row r="6" spans="1:9" ht="30" customHeight="1">
      <c r="A6" s="140">
        <v>1</v>
      </c>
      <c r="B6" s="99" t="s">
        <v>479</v>
      </c>
      <c r="C6" s="419">
        <v>353</v>
      </c>
      <c r="D6" s="419">
        <v>181</v>
      </c>
    </row>
    <row r="7" spans="1:9" ht="33.75" customHeight="1">
      <c r="A7" s="140">
        <v>2</v>
      </c>
      <c r="B7" s="99" t="s">
        <v>480</v>
      </c>
      <c r="C7" s="419">
        <v>373</v>
      </c>
      <c r="D7" s="419">
        <v>182</v>
      </c>
    </row>
    <row r="94" spans="1:1">
      <c r="A94" s="151" t="s">
        <v>16</v>
      </c>
    </row>
    <row r="189" spans="4:4">
      <c r="D189" s="149"/>
    </row>
  </sheetData>
  <sheetProtection selectLockedCells="1" selectUnlockedCells="1"/>
  <mergeCells count="1">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3.xml><?xml version="1.0" encoding="utf-8"?>
<worksheet xmlns="http://schemas.openxmlformats.org/spreadsheetml/2006/main" xmlns:r="http://schemas.openxmlformats.org/officeDocument/2006/relationships">
  <sheetPr>
    <tabColor rgb="FFFFFF00"/>
  </sheetPr>
  <dimension ref="A2:I200"/>
  <sheetViews>
    <sheetView workbookViewId="0">
      <selection sqref="A1:D10"/>
    </sheetView>
  </sheetViews>
  <sheetFormatPr defaultColWidth="10.75" defaultRowHeight="13.5"/>
  <cols>
    <col min="1" max="1" width="5.375" customWidth="1"/>
    <col min="2" max="2" width="32.25" customWidth="1"/>
    <col min="3" max="3" width="15.875" customWidth="1"/>
    <col min="4" max="4" width="16" customWidth="1"/>
    <col min="5" max="6" width="11" customWidth="1"/>
    <col min="7" max="7" width="12" customWidth="1"/>
    <col min="8" max="9" width="11" customWidth="1"/>
  </cols>
  <sheetData>
    <row r="2" spans="1:9" ht="41.25" customHeight="1">
      <c r="A2" s="530" t="s">
        <v>784</v>
      </c>
      <c r="B2" s="530"/>
      <c r="C2" s="530"/>
      <c r="D2" s="530"/>
      <c r="E2" s="417"/>
      <c r="F2" s="417"/>
      <c r="G2" s="417"/>
    </row>
    <row r="3" spans="1:9" ht="21" customHeight="1">
      <c r="A3" s="1"/>
      <c r="B3" s="1"/>
      <c r="C3" s="1"/>
      <c r="D3" s="71" t="s">
        <v>19</v>
      </c>
      <c r="E3" s="1"/>
      <c r="F3" s="1"/>
      <c r="G3" s="1"/>
      <c r="H3" s="1"/>
    </row>
    <row r="4" spans="1:9" ht="45" customHeight="1">
      <c r="A4" s="278" t="s">
        <v>114</v>
      </c>
      <c r="B4" s="278" t="s">
        <v>52</v>
      </c>
      <c r="C4" s="278" t="s">
        <v>477</v>
      </c>
      <c r="D4" s="278" t="s">
        <v>478</v>
      </c>
    </row>
    <row r="5" spans="1:9" ht="15.75" customHeight="1">
      <c r="A5" s="278">
        <v>1</v>
      </c>
      <c r="B5" s="278">
        <v>2</v>
      </c>
      <c r="C5" s="278">
        <v>3</v>
      </c>
      <c r="D5" s="278">
        <v>4</v>
      </c>
    </row>
    <row r="6" spans="1:9" ht="15" customHeight="1">
      <c r="A6" s="284">
        <v>1</v>
      </c>
      <c r="B6" s="284" t="s">
        <v>6</v>
      </c>
      <c r="C6" s="97">
        <v>99.677750000000003</v>
      </c>
      <c r="D6" s="97">
        <v>28.874930000000003</v>
      </c>
    </row>
    <row r="7" spans="1:9" ht="15" customHeight="1">
      <c r="A7" s="284">
        <v>2</v>
      </c>
      <c r="B7" s="420" t="s">
        <v>670</v>
      </c>
      <c r="C7" s="97">
        <v>1.99352</v>
      </c>
      <c r="D7" s="97">
        <v>0.57750000000000001</v>
      </c>
    </row>
    <row r="8" spans="1:9" ht="15" customHeight="1">
      <c r="A8" s="284">
        <v>3</v>
      </c>
      <c r="B8" s="284" t="s">
        <v>32</v>
      </c>
      <c r="C8" s="97">
        <v>827</v>
      </c>
      <c r="D8" s="97">
        <v>144</v>
      </c>
    </row>
    <row r="9" spans="1:9">
      <c r="A9" s="64"/>
      <c r="B9" s="64"/>
      <c r="C9" s="64"/>
      <c r="D9" s="64"/>
      <c r="E9" s="64"/>
      <c r="F9" s="64"/>
      <c r="G9" s="64"/>
      <c r="H9" s="64"/>
      <c r="I9" s="64"/>
    </row>
    <row r="10" spans="1:9" ht="48" customHeight="1">
      <c r="A10" s="530" t="s">
        <v>553</v>
      </c>
      <c r="B10" s="530"/>
      <c r="C10" s="530"/>
      <c r="D10" s="530"/>
      <c r="E10" s="418"/>
      <c r="F10" s="418"/>
      <c r="G10" s="418"/>
      <c r="H10" s="418"/>
      <c r="I10" s="418"/>
    </row>
    <row r="11" spans="1:9">
      <c r="A11" s="64"/>
      <c r="B11" s="64"/>
      <c r="C11" s="64"/>
      <c r="D11" s="64"/>
      <c r="E11" s="64"/>
      <c r="F11" s="64"/>
      <c r="G11" s="64"/>
      <c r="H11" s="64"/>
      <c r="I11" s="64"/>
    </row>
    <row r="105" spans="1:1">
      <c r="A105" s="151" t="s">
        <v>16</v>
      </c>
    </row>
    <row r="200" spans="4:4">
      <c r="D200" s="149"/>
    </row>
  </sheetData>
  <sheetProtection selectLockedCells="1" selectUnlockedCells="1"/>
  <mergeCells count="2">
    <mergeCell ref="A2:D2"/>
    <mergeCell ref="A10:D10"/>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4.xml><?xml version="1.0" encoding="utf-8"?>
<worksheet xmlns="http://schemas.openxmlformats.org/spreadsheetml/2006/main" xmlns:r="http://schemas.openxmlformats.org/officeDocument/2006/relationships">
  <sheetPr>
    <tabColor rgb="FFFFFF00"/>
  </sheetPr>
  <dimension ref="A2:I189"/>
  <sheetViews>
    <sheetView workbookViewId="0">
      <selection activeCell="A3" sqref="A3"/>
    </sheetView>
  </sheetViews>
  <sheetFormatPr defaultColWidth="10.75" defaultRowHeight="12.75"/>
  <cols>
    <col min="1" max="1" width="6.125" style="1" customWidth="1"/>
    <col min="2" max="2" width="37.5" style="1" customWidth="1"/>
    <col min="3" max="3" width="13.625" style="1" customWidth="1"/>
    <col min="4" max="4" width="12.25" style="1" customWidth="1"/>
    <col min="5" max="6" width="11" style="1" customWidth="1"/>
    <col min="7" max="7" width="12.125" style="1" customWidth="1"/>
    <col min="8" max="9" width="11" style="1" customWidth="1"/>
    <col min="10" max="16384" width="10.75" style="1"/>
  </cols>
  <sheetData>
    <row r="2" spans="1:9" ht="12.75" customHeight="1">
      <c r="A2" s="530" t="s">
        <v>785</v>
      </c>
      <c r="B2" s="530"/>
      <c r="C2" s="530"/>
      <c r="D2" s="530"/>
      <c r="E2" s="417"/>
      <c r="F2" s="417"/>
      <c r="G2" s="417"/>
      <c r="H2" s="579"/>
      <c r="I2" s="579"/>
    </row>
    <row r="3" spans="1:9" ht="28.5" customHeight="1">
      <c r="A3" s="64"/>
      <c r="B3" s="64"/>
      <c r="C3" s="64"/>
      <c r="D3" s="71" t="s">
        <v>19</v>
      </c>
      <c r="E3" s="64"/>
      <c r="F3" s="64"/>
      <c r="G3" s="64"/>
      <c r="H3"/>
    </row>
    <row r="4" spans="1:9" ht="12.75" customHeight="1">
      <c r="A4" s="536" t="s">
        <v>114</v>
      </c>
      <c r="B4" s="537" t="s">
        <v>52</v>
      </c>
      <c r="C4" s="538" t="s">
        <v>477</v>
      </c>
      <c r="D4" s="538" t="s">
        <v>478</v>
      </c>
    </row>
    <row r="5" spans="1:9" ht="36.75" customHeight="1">
      <c r="A5" s="536"/>
      <c r="B5" s="537"/>
      <c r="C5" s="538"/>
      <c r="D5" s="538"/>
    </row>
    <row r="6" spans="1:9" ht="15" customHeight="1">
      <c r="A6" s="277">
        <v>1</v>
      </c>
      <c r="B6" s="275">
        <v>2</v>
      </c>
      <c r="C6" s="278">
        <v>3</v>
      </c>
      <c r="D6" s="278">
        <v>4</v>
      </c>
    </row>
    <row r="7" spans="1:9" ht="15" customHeight="1">
      <c r="A7" s="285">
        <v>1</v>
      </c>
      <c r="B7" s="286" t="s">
        <v>54</v>
      </c>
      <c r="C7" s="330">
        <v>19</v>
      </c>
      <c r="D7" s="330">
        <v>4</v>
      </c>
    </row>
    <row r="8" spans="1:9" ht="15" customHeight="1">
      <c r="A8" s="285">
        <v>2</v>
      </c>
      <c r="B8" s="286" t="s">
        <v>55</v>
      </c>
      <c r="C8" s="330">
        <v>61</v>
      </c>
      <c r="D8" s="330">
        <v>19</v>
      </c>
    </row>
    <row r="9" spans="1:9" ht="13.5">
      <c r="A9"/>
      <c r="B9"/>
      <c r="C9"/>
      <c r="D9"/>
      <c r="E9"/>
      <c r="F9"/>
      <c r="G9"/>
      <c r="H9"/>
      <c r="I9"/>
    </row>
    <row r="10" spans="1:9" ht="13.5">
      <c r="A10"/>
      <c r="B10"/>
      <c r="C10"/>
      <c r="D10"/>
      <c r="E10"/>
      <c r="F10"/>
      <c r="G10"/>
      <c r="H10"/>
      <c r="I10"/>
    </row>
    <row r="11" spans="1:9" ht="13.5">
      <c r="A11"/>
      <c r="B11"/>
      <c r="C11"/>
      <c r="D11"/>
      <c r="E11"/>
      <c r="F11"/>
      <c r="G11"/>
      <c r="H11"/>
      <c r="I11"/>
    </row>
    <row r="12" spans="1:9" ht="13.5">
      <c r="A12"/>
      <c r="B12"/>
      <c r="C12"/>
      <c r="D12"/>
      <c r="E12"/>
      <c r="F12"/>
      <c r="G12"/>
      <c r="H12"/>
      <c r="I12"/>
    </row>
    <row r="13" spans="1:9" ht="13.5">
      <c r="A13"/>
      <c r="B13"/>
      <c r="C13"/>
      <c r="D13"/>
      <c r="E13"/>
      <c r="F13"/>
      <c r="G13"/>
      <c r="H13"/>
      <c r="I13"/>
    </row>
    <row r="14" spans="1:9" ht="13.5">
      <c r="A14"/>
      <c r="B14"/>
      <c r="C14"/>
      <c r="D14"/>
      <c r="E14"/>
      <c r="F14"/>
      <c r="G14"/>
      <c r="H14"/>
      <c r="I14"/>
    </row>
    <row r="15" spans="1:9" ht="13.5">
      <c r="A15"/>
      <c r="B15"/>
      <c r="C15"/>
      <c r="D15"/>
      <c r="E15"/>
      <c r="F15"/>
      <c r="G15"/>
      <c r="H15"/>
      <c r="I15"/>
    </row>
    <row r="16" spans="1:9" ht="13.5">
      <c r="A16"/>
      <c r="B16"/>
      <c r="C16"/>
      <c r="D16"/>
      <c r="E16"/>
      <c r="F16"/>
      <c r="G16"/>
      <c r="H16"/>
      <c r="I16"/>
    </row>
    <row r="17" spans="1:9" ht="13.5">
      <c r="A17"/>
      <c r="B17"/>
      <c r="C17"/>
      <c r="D17"/>
      <c r="E17"/>
      <c r="F17"/>
      <c r="G17"/>
      <c r="H17"/>
      <c r="I17"/>
    </row>
    <row r="18" spans="1:9" ht="13.5">
      <c r="A18"/>
      <c r="B18"/>
      <c r="C18"/>
      <c r="D18"/>
      <c r="E18"/>
      <c r="F18"/>
      <c r="G18"/>
      <c r="H18"/>
      <c r="I18"/>
    </row>
    <row r="19" spans="1:9" ht="13.5">
      <c r="A19"/>
      <c r="B19"/>
      <c r="C19"/>
      <c r="D19"/>
      <c r="E19"/>
      <c r="F19"/>
      <c r="G19"/>
      <c r="H19"/>
      <c r="I19"/>
    </row>
    <row r="20" spans="1:9" ht="13.5">
      <c r="A20"/>
      <c r="B20"/>
      <c r="C20"/>
      <c r="D20"/>
      <c r="E20"/>
      <c r="F20"/>
      <c r="G20"/>
      <c r="H20"/>
      <c r="I20"/>
    </row>
    <row r="21" spans="1:9" ht="13.5">
      <c r="A21"/>
      <c r="B21"/>
      <c r="C21"/>
      <c r="D21"/>
      <c r="E21"/>
      <c r="F21"/>
      <c r="G21"/>
      <c r="H21"/>
      <c r="I21"/>
    </row>
    <row r="94" spans="1:1">
      <c r="A94" s="151" t="s">
        <v>16</v>
      </c>
    </row>
    <row r="189" spans="4:4">
      <c r="D189" s="54"/>
    </row>
  </sheetData>
  <sheetProtection selectLockedCells="1" selectUnlockedCells="1"/>
  <mergeCells count="6">
    <mergeCell ref="D4:D5"/>
    <mergeCell ref="H2:I2"/>
    <mergeCell ref="A4:A5"/>
    <mergeCell ref="B4:B5"/>
    <mergeCell ref="C4:C5"/>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5.xml><?xml version="1.0" encoding="utf-8"?>
<worksheet xmlns="http://schemas.openxmlformats.org/spreadsheetml/2006/main" xmlns:r="http://schemas.openxmlformats.org/officeDocument/2006/relationships">
  <sheetPr>
    <tabColor rgb="FFFFFF00"/>
  </sheetPr>
  <dimension ref="A2:I203"/>
  <sheetViews>
    <sheetView workbookViewId="0">
      <selection activeCell="B7" sqref="B7:B8"/>
    </sheetView>
  </sheetViews>
  <sheetFormatPr defaultColWidth="10.75" defaultRowHeight="13.5"/>
  <cols>
    <col min="1" max="1" width="5.375" customWidth="1"/>
    <col min="2" max="2" width="35.375" customWidth="1"/>
    <col min="3" max="3" width="15.25" customWidth="1"/>
    <col min="4" max="4" width="13.625" customWidth="1"/>
    <col min="5" max="5" width="14" customWidth="1"/>
    <col min="6" max="6" width="13.5" customWidth="1"/>
    <col min="7" max="7" width="11.75" customWidth="1"/>
  </cols>
  <sheetData>
    <row r="2" spans="1:9" ht="27" customHeight="1">
      <c r="A2" s="530" t="s">
        <v>786</v>
      </c>
      <c r="B2" s="530"/>
      <c r="C2" s="530"/>
      <c r="D2" s="530"/>
      <c r="E2" s="417"/>
      <c r="F2" s="417"/>
      <c r="G2" s="417"/>
      <c r="H2" s="92"/>
      <c r="I2" s="92"/>
    </row>
    <row r="3" spans="1:9" ht="10.5" customHeight="1">
      <c r="A3" s="64"/>
      <c r="B3" s="64"/>
      <c r="C3" s="64"/>
      <c r="D3" s="64"/>
      <c r="E3" s="14"/>
      <c r="F3" s="64"/>
      <c r="G3" s="64"/>
      <c r="H3" s="64"/>
      <c r="I3" s="64"/>
    </row>
    <row r="4" spans="1:9" ht="24.75" customHeight="1">
      <c r="D4" s="51" t="s">
        <v>19</v>
      </c>
    </row>
    <row r="5" spans="1:9" ht="45" customHeight="1">
      <c r="A5" s="275" t="s">
        <v>114</v>
      </c>
      <c r="B5" s="278" t="s">
        <v>52</v>
      </c>
      <c r="C5" s="278" t="s">
        <v>477</v>
      </c>
      <c r="D5" s="278" t="s">
        <v>478</v>
      </c>
    </row>
    <row r="6" spans="1:9">
      <c r="A6" s="275">
        <v>1</v>
      </c>
      <c r="B6" s="278">
        <v>2</v>
      </c>
      <c r="C6" s="278">
        <v>3</v>
      </c>
      <c r="D6" s="278">
        <v>4</v>
      </c>
    </row>
    <row r="7" spans="1:9" ht="30" customHeight="1">
      <c r="A7" s="286">
        <v>1</v>
      </c>
      <c r="B7" s="284" t="s">
        <v>479</v>
      </c>
      <c r="C7" s="280">
        <v>331</v>
      </c>
      <c r="D7" s="280">
        <v>97</v>
      </c>
    </row>
    <row r="8" spans="1:9" ht="30" customHeight="1">
      <c r="A8" s="286">
        <v>2</v>
      </c>
      <c r="B8" s="284" t="s">
        <v>480</v>
      </c>
      <c r="C8" s="280">
        <f>303-21</f>
        <v>282</v>
      </c>
      <c r="D8" s="280">
        <f>90-2</f>
        <v>88</v>
      </c>
    </row>
    <row r="10" spans="1:9">
      <c r="A10" s="580" t="s">
        <v>505</v>
      </c>
      <c r="B10" s="580"/>
      <c r="C10" s="580"/>
      <c r="D10" s="580"/>
      <c r="E10" s="580"/>
      <c r="F10" s="580"/>
      <c r="G10" s="580"/>
      <c r="H10" s="580"/>
      <c r="I10" s="580"/>
    </row>
    <row r="11" spans="1:9">
      <c r="A11" s="580"/>
      <c r="B11" s="580"/>
      <c r="C11" s="580"/>
      <c r="D11" s="580"/>
      <c r="E11" s="580"/>
      <c r="F11" s="580"/>
      <c r="G11" s="580"/>
      <c r="H11" s="580"/>
      <c r="I11" s="580"/>
    </row>
    <row r="108" spans="1:1">
      <c r="A108" s="151" t="s">
        <v>16</v>
      </c>
    </row>
    <row r="203" spans="4:4">
      <c r="D203" s="149"/>
    </row>
  </sheetData>
  <sheetProtection selectLockedCells="1" selectUnlockedCells="1"/>
  <mergeCells count="2">
    <mergeCell ref="A10:I11"/>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6.xml><?xml version="1.0" encoding="utf-8"?>
<worksheet xmlns="http://schemas.openxmlformats.org/spreadsheetml/2006/main" xmlns:r="http://schemas.openxmlformats.org/officeDocument/2006/relationships">
  <sheetPr>
    <tabColor rgb="FFFFFF00"/>
  </sheetPr>
  <dimension ref="A2:H196"/>
  <sheetViews>
    <sheetView workbookViewId="0">
      <selection activeCell="H3" sqref="H3"/>
    </sheetView>
  </sheetViews>
  <sheetFormatPr defaultColWidth="10.75" defaultRowHeight="13.5"/>
  <cols>
    <col min="1" max="1" width="4.875" customWidth="1"/>
    <col min="2" max="2" width="33.375" customWidth="1"/>
    <col min="5" max="5" width="10.75" customWidth="1"/>
  </cols>
  <sheetData>
    <row r="2" spans="1:8" ht="13.5" customHeight="1">
      <c r="A2" s="529" t="s">
        <v>787</v>
      </c>
      <c r="B2" s="529"/>
      <c r="C2" s="529"/>
      <c r="D2" s="529"/>
      <c r="E2" s="529"/>
      <c r="F2" s="529"/>
    </row>
    <row r="3" spans="1:8" ht="32.25" customHeight="1">
      <c r="F3" s="483" t="s">
        <v>801</v>
      </c>
    </row>
    <row r="4" spans="1:8" ht="13.5" customHeight="1">
      <c r="A4" s="565" t="s">
        <v>114</v>
      </c>
      <c r="B4" s="565" t="s">
        <v>52</v>
      </c>
      <c r="C4" s="565" t="s">
        <v>629</v>
      </c>
      <c r="D4" s="566"/>
      <c r="E4" s="567" t="s">
        <v>639</v>
      </c>
      <c r="F4" s="567"/>
    </row>
    <row r="5" spans="1:8" ht="30" customHeight="1">
      <c r="A5" s="565"/>
      <c r="B5" s="565"/>
      <c r="C5" s="93" t="s">
        <v>481</v>
      </c>
      <c r="D5" s="189" t="s">
        <v>482</v>
      </c>
      <c r="E5" s="211" t="s">
        <v>481</v>
      </c>
      <c r="F5" s="211" t="s">
        <v>482</v>
      </c>
    </row>
    <row r="6" spans="1:8" ht="15" customHeight="1">
      <c r="A6" s="75">
        <v>1</v>
      </c>
      <c r="B6" s="75">
        <v>2</v>
      </c>
      <c r="C6" s="75">
        <v>3</v>
      </c>
      <c r="D6" s="88">
        <v>4</v>
      </c>
      <c r="E6" s="129">
        <v>5</v>
      </c>
      <c r="F6" s="129">
        <v>6</v>
      </c>
    </row>
    <row r="7" spans="1:8" ht="15" customHeight="1">
      <c r="A7" s="81">
        <v>1</v>
      </c>
      <c r="B7" s="81" t="s">
        <v>483</v>
      </c>
      <c r="C7" s="446">
        <v>1568</v>
      </c>
      <c r="D7" s="445">
        <v>453</v>
      </c>
      <c r="E7" s="46">
        <v>1799</v>
      </c>
      <c r="F7" s="46">
        <v>477</v>
      </c>
    </row>
    <row r="9" spans="1:8" ht="163.5" customHeight="1">
      <c r="A9" s="515" t="s">
        <v>669</v>
      </c>
      <c r="B9" s="515"/>
      <c r="C9" s="515"/>
      <c r="D9" s="515"/>
      <c r="E9" s="515"/>
      <c r="F9" s="515"/>
      <c r="G9" s="422"/>
      <c r="H9" s="422"/>
    </row>
    <row r="10" spans="1:8" ht="13.5" customHeight="1">
      <c r="B10" s="486" t="s">
        <v>518</v>
      </c>
      <c r="C10" s="567" t="s">
        <v>567</v>
      </c>
      <c r="D10" s="567"/>
      <c r="E10" s="567" t="s">
        <v>568</v>
      </c>
      <c r="F10" s="567"/>
    </row>
    <row r="11" spans="1:8" ht="24.75" customHeight="1">
      <c r="B11" s="486"/>
      <c r="C11" s="419" t="s">
        <v>629</v>
      </c>
      <c r="D11" s="419" t="s">
        <v>639</v>
      </c>
      <c r="E11" s="567"/>
      <c r="F11" s="567"/>
    </row>
    <row r="12" spans="1:8" ht="30" customHeight="1">
      <c r="B12" s="331" t="s">
        <v>522</v>
      </c>
      <c r="C12" s="437">
        <v>2.9999999999999997E-4</v>
      </c>
      <c r="D12" s="438">
        <v>2.9999999999999997E-4</v>
      </c>
      <c r="E12" s="581" t="s">
        <v>569</v>
      </c>
      <c r="F12" s="581"/>
    </row>
    <row r="13" spans="1:8" ht="30" customHeight="1">
      <c r="B13" s="331" t="s">
        <v>523</v>
      </c>
      <c r="C13" s="437">
        <v>8.0000000000000004E-4</v>
      </c>
      <c r="D13" s="438">
        <v>1E-3</v>
      </c>
      <c r="E13" s="581" t="s">
        <v>570</v>
      </c>
      <c r="F13" s="581"/>
    </row>
    <row r="101" spans="1:1">
      <c r="A101" s="151" t="s">
        <v>16</v>
      </c>
    </row>
    <row r="196" spans="4:4">
      <c r="D196" s="149"/>
    </row>
  </sheetData>
  <sheetProtection selectLockedCells="1" selectUnlockedCells="1"/>
  <mergeCells count="11">
    <mergeCell ref="E12:F12"/>
    <mergeCell ref="E13:F13"/>
    <mergeCell ref="B10:B11"/>
    <mergeCell ref="C10:D10"/>
    <mergeCell ref="A2:F2"/>
    <mergeCell ref="A4:A5"/>
    <mergeCell ref="B4:B5"/>
    <mergeCell ref="C4:D4"/>
    <mergeCell ref="E4:F4"/>
    <mergeCell ref="A9:F9"/>
    <mergeCell ref="E10:F11"/>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77.xml><?xml version="1.0" encoding="utf-8"?>
<worksheet xmlns="http://schemas.openxmlformats.org/spreadsheetml/2006/main" xmlns:r="http://schemas.openxmlformats.org/officeDocument/2006/relationships">
  <sheetPr>
    <tabColor rgb="FFFFFF00"/>
  </sheetPr>
  <dimension ref="A1:G182"/>
  <sheetViews>
    <sheetView zoomScale="120" zoomScaleNormal="120" workbookViewId="0">
      <selection activeCell="A7" sqref="A7:E7"/>
    </sheetView>
  </sheetViews>
  <sheetFormatPr defaultColWidth="10.75" defaultRowHeight="13.5"/>
  <cols>
    <col min="1" max="4" width="11" style="1" customWidth="1"/>
    <col min="5" max="5" width="39.25" style="1" customWidth="1"/>
    <col min="6" max="7" width="11" style="1" customWidth="1"/>
  </cols>
  <sheetData>
    <row r="1" spans="1:5">
      <c r="A1" s="422"/>
      <c r="B1" s="422"/>
      <c r="C1" s="422"/>
      <c r="D1" s="422"/>
      <c r="E1" s="422"/>
    </row>
    <row r="2" spans="1:5" ht="39" customHeight="1">
      <c r="A2" s="583" t="s">
        <v>788</v>
      </c>
      <c r="B2" s="583"/>
      <c r="C2" s="583"/>
      <c r="D2" s="583"/>
      <c r="E2" s="583"/>
    </row>
    <row r="3" spans="1:5">
      <c r="A3" s="422"/>
      <c r="B3" s="422"/>
      <c r="C3" s="422"/>
      <c r="D3" s="422"/>
      <c r="E3" s="422"/>
    </row>
    <row r="4" spans="1:5" ht="20.25" customHeight="1">
      <c r="A4" s="514" t="s">
        <v>688</v>
      </c>
      <c r="B4" s="514"/>
      <c r="C4" s="514"/>
      <c r="D4" s="514"/>
      <c r="E4" s="514"/>
    </row>
    <row r="5" spans="1:5" ht="30" customHeight="1">
      <c r="A5" s="582" t="s">
        <v>789</v>
      </c>
      <c r="B5" s="515"/>
      <c r="C5" s="515"/>
      <c r="D5" s="515"/>
      <c r="E5" s="515"/>
    </row>
    <row r="6" spans="1:5" ht="45" customHeight="1">
      <c r="A6" s="582" t="s">
        <v>790</v>
      </c>
      <c r="B6" s="515"/>
      <c r="C6" s="515"/>
      <c r="D6" s="515"/>
      <c r="E6" s="515"/>
    </row>
    <row r="7" spans="1:5" ht="45" customHeight="1">
      <c r="A7" s="582" t="s">
        <v>689</v>
      </c>
      <c r="B7" s="515"/>
      <c r="C7" s="515"/>
      <c r="D7" s="515"/>
      <c r="E7" s="515"/>
    </row>
    <row r="87" spans="1:1">
      <c r="A87" s="151" t="s">
        <v>16</v>
      </c>
    </row>
    <row r="182" spans="4:4">
      <c r="D182" s="54"/>
    </row>
  </sheetData>
  <sheetProtection selectLockedCells="1" selectUnlockedCells="1"/>
  <mergeCells count="5">
    <mergeCell ref="A4:E4"/>
    <mergeCell ref="A5:E5"/>
    <mergeCell ref="A6:E6"/>
    <mergeCell ref="A7:E7"/>
    <mergeCell ref="A2:E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2:E202"/>
  <sheetViews>
    <sheetView workbookViewId="0">
      <selection activeCell="C10" sqref="C10"/>
    </sheetView>
  </sheetViews>
  <sheetFormatPr defaultColWidth="10.75" defaultRowHeight="12.75"/>
  <cols>
    <col min="1" max="1" width="7" style="6" customWidth="1"/>
    <col min="2" max="2" width="36.375" style="6" customWidth="1"/>
    <col min="3" max="3" width="9.875" style="6" customWidth="1"/>
    <col min="4" max="4" width="10.75" style="6"/>
    <col min="5" max="5" width="25.875" style="6" customWidth="1"/>
    <col min="6" max="16384" width="10.75" style="6"/>
  </cols>
  <sheetData>
    <row r="2" spans="1:5" ht="45" customHeight="1">
      <c r="A2" s="512" t="s">
        <v>12</v>
      </c>
      <c r="B2" s="512"/>
      <c r="C2" s="512"/>
      <c r="D2" s="512"/>
    </row>
    <row r="3" spans="1:5" ht="10.5" customHeight="1">
      <c r="A3" s="28"/>
    </row>
    <row r="4" spans="1:5">
      <c r="A4" s="6" t="s">
        <v>113</v>
      </c>
    </row>
    <row r="5" spans="1:5">
      <c r="D5" s="27" t="s">
        <v>19</v>
      </c>
    </row>
    <row r="6" spans="1:5" ht="15" customHeight="1">
      <c r="A6" s="94" t="s">
        <v>114</v>
      </c>
      <c r="B6" s="94" t="s">
        <v>52</v>
      </c>
      <c r="C6" s="360" t="s">
        <v>629</v>
      </c>
      <c r="D6" s="360" t="s">
        <v>639</v>
      </c>
    </row>
    <row r="7" spans="1:5" ht="15" customHeight="1">
      <c r="A7" s="94">
        <v>1</v>
      </c>
      <c r="B7" s="94">
        <v>2</v>
      </c>
      <c r="C7" s="94">
        <v>3</v>
      </c>
      <c r="D7" s="94">
        <v>4</v>
      </c>
    </row>
    <row r="8" spans="1:5" ht="15" customHeight="1">
      <c r="A8" s="95">
        <v>1</v>
      </c>
      <c r="B8" s="96" t="s">
        <v>115</v>
      </c>
      <c r="C8" s="121">
        <v>20529.638760000002</v>
      </c>
      <c r="D8" s="121">
        <v>26418.01599</v>
      </c>
    </row>
    <row r="9" spans="1:5" ht="30.75" customHeight="1">
      <c r="A9" s="95">
        <v>2</v>
      </c>
      <c r="B9" s="351" t="s">
        <v>116</v>
      </c>
      <c r="C9" s="121">
        <v>76523.894140000004</v>
      </c>
      <c r="D9" s="121">
        <v>48740</v>
      </c>
      <c r="E9" s="59"/>
    </row>
    <row r="10" spans="1:5" ht="30.75" customHeight="1">
      <c r="A10" s="95">
        <v>3</v>
      </c>
      <c r="B10" s="351" t="s">
        <v>117</v>
      </c>
      <c r="C10" s="121">
        <v>1082280.0671900001</v>
      </c>
      <c r="D10" s="121">
        <v>795090</v>
      </c>
    </row>
    <row r="11" spans="1:5" ht="15" customHeight="1">
      <c r="A11" s="95" t="s">
        <v>118</v>
      </c>
      <c r="B11" s="96" t="s">
        <v>119</v>
      </c>
      <c r="C11" s="121">
        <v>1082280.0671900001</v>
      </c>
      <c r="D11" s="121">
        <v>795090.22989999992</v>
      </c>
    </row>
    <row r="12" spans="1:5" ht="15" customHeight="1">
      <c r="A12" s="95" t="s">
        <v>120</v>
      </c>
      <c r="B12" s="96" t="s">
        <v>121</v>
      </c>
      <c r="C12" s="235">
        <v>0</v>
      </c>
      <c r="D12" s="235">
        <v>0</v>
      </c>
    </row>
    <row r="13" spans="1:5" ht="15" customHeight="1">
      <c r="A13" s="95">
        <v>4</v>
      </c>
      <c r="B13" s="96" t="s">
        <v>122</v>
      </c>
      <c r="C13" s="121">
        <v>1179333.6000900001</v>
      </c>
      <c r="D13" s="121">
        <v>870248.01598999999</v>
      </c>
    </row>
    <row r="14" spans="1:5">
      <c r="A14" s="196"/>
      <c r="B14" s="20"/>
      <c r="C14" s="35"/>
    </row>
    <row r="15" spans="1:5">
      <c r="C15" s="79"/>
    </row>
    <row r="16" spans="1:5" ht="9" customHeight="1"/>
    <row r="44" spans="1:1">
      <c r="A44" s="152" t="s">
        <v>16</v>
      </c>
    </row>
    <row r="202" spans="4:4">
      <c r="D202" s="29"/>
    </row>
  </sheetData>
  <sheetProtection selectLockedCells="1" selectUnlockedCells="1"/>
  <mergeCells count="1">
    <mergeCell ref="A2:D2"/>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sheetPr>
    <tabColor rgb="FFFFFF00"/>
  </sheetPr>
  <dimension ref="A2:D194"/>
  <sheetViews>
    <sheetView workbookViewId="0">
      <selection activeCell="A3" sqref="A3:D3"/>
    </sheetView>
  </sheetViews>
  <sheetFormatPr defaultColWidth="10.75" defaultRowHeight="12.75"/>
  <cols>
    <col min="1" max="1" width="6.125" style="1" customWidth="1"/>
    <col min="2" max="2" width="32" style="1" customWidth="1"/>
    <col min="3" max="16384" width="10.75" style="1"/>
  </cols>
  <sheetData>
    <row r="2" spans="1:4" ht="32.25" customHeight="1">
      <c r="A2" s="513" t="s">
        <v>14</v>
      </c>
      <c r="B2" s="513"/>
      <c r="C2" s="513"/>
      <c r="D2" s="513"/>
    </row>
    <row r="3" spans="1:4" ht="141.75" customHeight="1">
      <c r="A3" s="514" t="s">
        <v>802</v>
      </c>
      <c r="B3" s="514"/>
      <c r="C3" s="514"/>
      <c r="D3" s="514"/>
    </row>
    <row r="4" spans="1:4">
      <c r="A4" s="1" t="s">
        <v>15</v>
      </c>
    </row>
    <row r="5" spans="1:4" ht="15">
      <c r="D5" s="36" t="s">
        <v>123</v>
      </c>
    </row>
    <row r="6" spans="1:4" ht="18.75" customHeight="1">
      <c r="A6" s="37" t="s">
        <v>124</v>
      </c>
      <c r="B6" s="37" t="s">
        <v>20</v>
      </c>
      <c r="C6" s="360" t="s">
        <v>629</v>
      </c>
      <c r="D6" s="360" t="s">
        <v>639</v>
      </c>
    </row>
    <row r="7" spans="1:4" ht="15" customHeight="1">
      <c r="A7" s="37">
        <v>1</v>
      </c>
      <c r="B7" s="37">
        <v>2</v>
      </c>
      <c r="C7" s="78">
        <v>3</v>
      </c>
      <c r="D7" s="98">
        <v>4</v>
      </c>
    </row>
    <row r="8" spans="1:4" ht="15" customHeight="1">
      <c r="A8" s="39" t="s">
        <v>655</v>
      </c>
      <c r="B8" s="136" t="s">
        <v>127</v>
      </c>
      <c r="C8" s="290">
        <v>7540</v>
      </c>
      <c r="D8" s="290">
        <v>3685</v>
      </c>
    </row>
    <row r="9" spans="1:4" ht="15" customHeight="1">
      <c r="A9" s="39" t="s">
        <v>17</v>
      </c>
      <c r="B9" s="136" t="s">
        <v>128</v>
      </c>
      <c r="C9" s="290">
        <v>7540</v>
      </c>
      <c r="D9" s="290">
        <v>3685</v>
      </c>
    </row>
    <row r="98" spans="1:1">
      <c r="A98" s="151" t="s">
        <v>16</v>
      </c>
    </row>
    <row r="194" spans="4:4">
      <c r="D194" s="54"/>
    </row>
  </sheetData>
  <sheetProtection selectLockedCells="1" selectUnlockedCells="1"/>
  <mergeCells count="2">
    <mergeCell ref="A2:D2"/>
    <mergeCell ref="A3:D3"/>
  </mergeCells>
  <pageMargins left="0.78740157480314965" right="0.15748031496062992" top="0.39370078740157483" bottom="0.27559055118110237" header="0.15748031496062992" footer="0.1968503937007874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77</vt:i4>
      </vt:variant>
      <vt:variant>
        <vt:lpstr>Именованные диапазоны</vt:lpstr>
      </vt:variant>
      <vt:variant>
        <vt:i4>77</vt:i4>
      </vt:variant>
    </vt:vector>
  </HeadingPairs>
  <TitlesOfParts>
    <vt:vector size="154" baseType="lpstr">
      <vt:lpstr>Транформ.2014</vt:lpstr>
      <vt:lpstr>Транформ.</vt:lpstr>
      <vt:lpstr>Звіт про фінансовий стан (Бала </vt:lpstr>
      <vt:lpstr>Звіт про прибутки і збитки </vt:lpstr>
      <vt:lpstr>Звіт про сукупний дохід</vt:lpstr>
      <vt:lpstr>Звіт про рух грошових кошті </vt:lpstr>
      <vt:lpstr>Звіт про зміни у власному кап </vt:lpstr>
      <vt:lpstr>Примітка 6</vt:lpstr>
      <vt:lpstr>Примітка 7</vt:lpstr>
      <vt:lpstr>Примітка 10</vt:lpstr>
      <vt:lpstr>Таблиця 10.2</vt:lpstr>
      <vt:lpstr>Таблиця 10.3</vt:lpstr>
      <vt:lpstr>Таблиця 10.4</vt:lpstr>
      <vt:lpstr>Таблиця 10.5</vt:lpstr>
      <vt:lpstr>Таблиця 10.6</vt:lpstr>
      <vt:lpstr>Таблиця 10.7</vt:lpstr>
      <vt:lpstr>Таблиця 10.8</vt:lpstr>
      <vt:lpstr>Таблиця 10.9</vt:lpstr>
      <vt:lpstr>Таблиця 10.10</vt:lpstr>
      <vt:lpstr>Примітка 16</vt:lpstr>
      <vt:lpstr>Примітка 17</vt:lpstr>
      <vt:lpstr>Таблиця 17.2</vt:lpstr>
      <vt:lpstr>Таблиця 17.3</vt:lpstr>
      <vt:lpstr>Таблиця 17.4</vt:lpstr>
      <vt:lpstr>Таблиця 17.5</vt:lpstr>
      <vt:lpstr>Примітка 18</vt:lpstr>
      <vt:lpstr>Примітка 20</vt:lpstr>
      <vt:lpstr>Примітка 21</vt:lpstr>
      <vt:lpstr>Таблиця 21.2</vt:lpstr>
      <vt:lpstr>Примітка 24</vt:lpstr>
      <vt:lpstr>Примітка 24.2</vt:lpstr>
      <vt:lpstr>Примітка 25</vt:lpstr>
      <vt:lpstr>Примітка 26</vt:lpstr>
      <vt:lpstr>Примітка 27</vt:lpstr>
      <vt:lpstr>Примітка 28</vt:lpstr>
      <vt:lpstr>Примітка 29</vt:lpstr>
      <vt:lpstr>Примітка 30</vt:lpstr>
      <vt:lpstr>Примітка 31</vt:lpstr>
      <vt:lpstr>Примітка 32</vt:lpstr>
      <vt:lpstr>Примітка 33</vt:lpstr>
      <vt:lpstr>Примітка 34</vt:lpstr>
      <vt:lpstr>Примітка 35</vt:lpstr>
      <vt:lpstr>Таблиця 35.3</vt:lpstr>
      <vt:lpstr>Таблиця 35.4 </vt:lpstr>
      <vt:lpstr>Примітка 36 </vt:lpstr>
      <vt:lpstr>Таблиця 36.4 </vt:lpstr>
      <vt:lpstr>Примітка 38 </vt:lpstr>
      <vt:lpstr>Таблиця 38.2 </vt:lpstr>
      <vt:lpstr>Таблиця 38.3</vt:lpstr>
      <vt:lpstr>Таблиця 38.4</vt:lpstr>
      <vt:lpstr>Таблиця 38.5</vt:lpstr>
      <vt:lpstr>Примітка 39 </vt:lpstr>
      <vt:lpstr>Таблиця 39.2</vt:lpstr>
      <vt:lpstr>Таблиця 39.3 </vt:lpstr>
      <vt:lpstr>Таблиця 39.4 </vt:lpstr>
      <vt:lpstr>Таблиця 39.5 </vt:lpstr>
      <vt:lpstr>Таблиця 39.6 </vt:lpstr>
      <vt:lpstr>Таблиця 39.7</vt:lpstr>
      <vt:lpstr>Таблиця 39.8</vt:lpstr>
      <vt:lpstr>Таблиця 39.9</vt:lpstr>
      <vt:lpstr>Таблиця 39.10</vt:lpstr>
      <vt:lpstr>Таблиця 39.11 </vt:lpstr>
      <vt:lpstr>Примітка 40 </vt:lpstr>
      <vt:lpstr>Примітка 42 </vt:lpstr>
      <vt:lpstr>Таблиця 42.2 </vt:lpstr>
      <vt:lpstr>Таблиця 42.3 </vt:lpstr>
      <vt:lpstr>Примітка 44 </vt:lpstr>
      <vt:lpstr>Примітка 45 </vt:lpstr>
      <vt:lpstr>Таблиця 45.2 </vt:lpstr>
      <vt:lpstr>Примітка 46 </vt:lpstr>
      <vt:lpstr>Таблиця 46.2 </vt:lpstr>
      <vt:lpstr>Таблиця 46.4 </vt:lpstr>
      <vt:lpstr>Таблиця 46.5 </vt:lpstr>
      <vt:lpstr>Таблиця 46.6 </vt:lpstr>
      <vt:lpstr>Таблиця 46.8</vt:lpstr>
      <vt:lpstr>Таблиця 46.9</vt:lpstr>
      <vt:lpstr>Примітка 49 </vt:lpstr>
      <vt:lpstr>'Звіт про зміни у власному кап '!Область_печати</vt:lpstr>
      <vt:lpstr>'Звіт про прибутки і збитки '!Область_печати</vt:lpstr>
      <vt:lpstr>'Звіт про рух грошових кошті '!Область_печати</vt:lpstr>
      <vt:lpstr>'Звіт про сукупний дохід'!Область_печати</vt:lpstr>
      <vt:lpstr>'Звіт про фінансовий стан (Бала '!Область_печати</vt:lpstr>
      <vt:lpstr>'Примітка 10'!Область_печати</vt:lpstr>
      <vt:lpstr>'Примітка 16'!Область_печати</vt:lpstr>
      <vt:lpstr>'Примітка 17'!Область_печати</vt:lpstr>
      <vt:lpstr>'Примітка 18'!Область_печати</vt:lpstr>
      <vt:lpstr>'Примітка 20'!Область_печати</vt:lpstr>
      <vt:lpstr>'Примітка 21'!Область_печати</vt:lpstr>
      <vt:lpstr>'Примітка 24'!Область_печати</vt:lpstr>
      <vt:lpstr>'Примітка 24.2'!Область_печати</vt:lpstr>
      <vt:lpstr>'Примітка 25'!Область_печати</vt:lpstr>
      <vt:lpstr>'Примітка 26'!Область_печати</vt:lpstr>
      <vt:lpstr>'Примітка 27'!Область_печати</vt:lpstr>
      <vt:lpstr>'Примітка 28'!Область_печати</vt:lpstr>
      <vt:lpstr>'Примітка 29'!Область_печати</vt:lpstr>
      <vt:lpstr>'Примітка 30'!Область_печати</vt:lpstr>
      <vt:lpstr>'Примітка 31'!Область_печати</vt:lpstr>
      <vt:lpstr>'Примітка 32'!Область_печати</vt:lpstr>
      <vt:lpstr>'Примітка 33'!Область_печати</vt:lpstr>
      <vt:lpstr>'Примітка 34'!Область_печати</vt:lpstr>
      <vt:lpstr>'Примітка 35'!Область_печати</vt:lpstr>
      <vt:lpstr>'Примітка 36 '!Область_печати</vt:lpstr>
      <vt:lpstr>'Примітка 38 '!Область_печати</vt:lpstr>
      <vt:lpstr>'Примітка 39 '!Область_печати</vt:lpstr>
      <vt:lpstr>'Примітка 40 '!Область_печати</vt:lpstr>
      <vt:lpstr>'Примітка 42 '!Область_печати</vt:lpstr>
      <vt:lpstr>'Примітка 44 '!Область_печати</vt:lpstr>
      <vt:lpstr>'Примітка 45 '!Область_печати</vt:lpstr>
      <vt:lpstr>'Примітка 46 '!Область_печати</vt:lpstr>
      <vt:lpstr>'Примітка 49 '!Область_печати</vt:lpstr>
      <vt:lpstr>'Примітка 6'!Область_печати</vt:lpstr>
      <vt:lpstr>'Примітка 7'!Область_печати</vt:lpstr>
      <vt:lpstr>'Таблиця 10.10'!Область_печати</vt:lpstr>
      <vt:lpstr>'Таблиця 10.2'!Область_печати</vt:lpstr>
      <vt:lpstr>'Таблиця 10.3'!Область_печати</vt:lpstr>
      <vt:lpstr>'Таблиця 10.4'!Область_печати</vt:lpstr>
      <vt:lpstr>'Таблиця 10.5'!Область_печати</vt:lpstr>
      <vt:lpstr>'Таблиця 10.6'!Область_печати</vt:lpstr>
      <vt:lpstr>'Таблиця 10.7'!Область_печати</vt:lpstr>
      <vt:lpstr>'Таблиця 10.8'!Область_печати</vt:lpstr>
      <vt:lpstr>'Таблиця 10.9'!Область_печати</vt:lpstr>
      <vt:lpstr>'Таблиця 17.2'!Область_печати</vt:lpstr>
      <vt:lpstr>'Таблиця 17.3'!Область_печати</vt:lpstr>
      <vt:lpstr>'Таблиця 17.4'!Область_печати</vt:lpstr>
      <vt:lpstr>'Таблиця 17.5'!Область_печати</vt:lpstr>
      <vt:lpstr>'Таблиця 21.2'!Область_печати</vt:lpstr>
      <vt:lpstr>'Таблиця 35.3'!Область_печати</vt:lpstr>
      <vt:lpstr>'Таблиця 35.4 '!Область_печати</vt:lpstr>
      <vt:lpstr>'Таблиця 36.4 '!Область_печати</vt:lpstr>
      <vt:lpstr>'Таблиця 38.2 '!Область_печати</vt:lpstr>
      <vt:lpstr>'Таблиця 38.3'!Область_печати</vt:lpstr>
      <vt:lpstr>'Таблиця 38.4'!Область_печати</vt:lpstr>
      <vt:lpstr>'Таблиця 38.5'!Область_печати</vt:lpstr>
      <vt:lpstr>'Таблиця 39.10'!Область_печати</vt:lpstr>
      <vt:lpstr>'Таблиця 39.11 '!Область_печати</vt:lpstr>
      <vt:lpstr>'Таблиця 39.2'!Область_печати</vt:lpstr>
      <vt:lpstr>'Таблиця 39.3 '!Область_печати</vt:lpstr>
      <vt:lpstr>'Таблиця 39.4 '!Область_печати</vt:lpstr>
      <vt:lpstr>'Таблиця 39.5 '!Область_печати</vt:lpstr>
      <vt:lpstr>'Таблиця 39.6 '!Область_печати</vt:lpstr>
      <vt:lpstr>'Таблиця 39.7'!Область_печати</vt:lpstr>
      <vt:lpstr>'Таблиця 39.8'!Область_печати</vt:lpstr>
      <vt:lpstr>'Таблиця 39.9'!Область_печати</vt:lpstr>
      <vt:lpstr>'Таблиця 42.2 '!Область_печати</vt:lpstr>
      <vt:lpstr>'Таблиця 42.3 '!Область_печати</vt:lpstr>
      <vt:lpstr>'Таблиця 45.2 '!Область_печати</vt:lpstr>
      <vt:lpstr>'Таблиця 46.2 '!Область_печати</vt:lpstr>
      <vt:lpstr>'Таблиця 46.4 '!Область_печати</vt:lpstr>
      <vt:lpstr>'Таблиця 46.5 '!Область_печати</vt:lpstr>
      <vt:lpstr>'Таблиця 46.6 '!Область_печати</vt:lpstr>
      <vt:lpstr>'Таблиця 46.8'!Область_печати</vt:lpstr>
      <vt:lpstr>'Таблиця 46.9'!Область_печати</vt:lpstr>
      <vt:lpstr>Транформ.!Область_печати</vt:lpstr>
      <vt:lpstr>Транформ.2014!Область_печати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admin-delta</dc:creator>
  <cp:lastModifiedBy>Markova</cp:lastModifiedBy>
  <cp:lastPrinted>2015-07-07T09:08:06Z</cp:lastPrinted>
  <dcterms:created xsi:type="dcterms:W3CDTF">2012-08-29T09:32:28Z</dcterms:created>
  <dcterms:modified xsi:type="dcterms:W3CDTF">2015-07-07T09:08:35Z</dcterms:modified>
</cp:coreProperties>
</file>